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ellimages.xml" ContentType="application/vnd.wps-officedocument.cellimage+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长胜公司资料\1各单位招标过程资料\2026年项目\15研究新建建筑业职业技能培训基地实操区设施设备配套采购与环岛北路安全培训学校拆除工程招标及存量国有资产\公告附件\报价清单\"/>
    </mc:Choice>
  </mc:AlternateContent>
  <bookViews>
    <workbookView windowWidth="23040" windowHeight="10500" activeTab="2"/>
  </bookViews>
  <sheets>
    <sheet name="总报价单" sheetId="2" r:id="rId1"/>
    <sheet name="厨房设备报价清单" sheetId="3" r:id="rId2"/>
    <sheet name="顶棚报价清单" sheetId="4" r:id="rId3"/>
    <sheet name="厨房清单列表" sheetId="1" state="hidden" r:id="rId4"/>
  </sheets>
  <definedNames>
    <definedName name="给排水下拉菜单2">#REF!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ellimages.xml><?xml version="1.0" encoding="utf-8"?>
<etc:cellImages xmlns:xdr="http://schemas.openxmlformats.org/drawingml/2006/spreadsheetDrawing" xmlns:r="http://schemas.openxmlformats.org/officeDocument/2006/relationships" xmlns:a="http://schemas.openxmlformats.org/drawingml/2006/main" xmlns:etc="http://www.wps.cn/officeDocument/2017/etCustomData">
  <etc:cellImage>
    <xdr:pic>
      <xdr:nvPicPr>
        <xdr:cNvPr id="2" name="ID_BB0C0527834D43108CFD9A88A0B7BBF1" descr="123"/>
        <xdr:cNvPicPr/>
      </xdr:nvPicPr>
      <xdr:blipFill>
        <a:blip r:embed="rId1"/>
        <a:stretch>
          <a:fillRect/>
        </a:stretch>
      </xdr:blipFill>
      <xdr:spPr>
        <a:xfrm>
          <a:off x="0" y="0"/>
          <a:ext cx="4362450" cy="5715000"/>
        </a:xfrm>
        <a:prstGeom prst="rect">
          <a:avLst/>
        </a:prstGeom>
      </xdr:spPr>
    </xdr:pic>
  </etc:cellImage>
  <etc:cellImage>
    <xdr:pic>
      <xdr:nvPicPr>
        <xdr:cNvPr id="3" name="ID_590EED2F0AE34D39AC5385A764AFAB98" descr="234"/>
        <xdr:cNvPicPr/>
      </xdr:nvPicPr>
      <xdr:blipFill>
        <a:blip r:embed="rId2"/>
        <a:stretch>
          <a:fillRect/>
        </a:stretch>
      </xdr:blipFill>
      <xdr:spPr>
        <a:xfrm>
          <a:off x="0" y="0"/>
          <a:ext cx="7540625" cy="10058400"/>
        </a:xfrm>
        <a:prstGeom prst="rect">
          <a:avLst/>
        </a:prstGeom>
      </xdr:spPr>
    </xdr:pic>
  </etc:cellImage>
  <etc:cellImage>
    <xdr:pic>
      <xdr:nvPicPr>
        <xdr:cNvPr id="30" name="ID_189C5DDA89F849D7854E146DDDBD16AE"/>
        <xdr:cNvPicPr>
          <a:picLocks noChangeAspect="1"/>
        </xdr:cNvPicPr>
      </xdr:nvPicPr>
      <xdr:blipFill>
        <a:blip r:embed="rId3"/>
        <a:stretch>
          <a:fillRect/>
        </a:stretch>
      </xdr:blipFill>
      <xdr:spPr>
        <a:xfrm>
          <a:off x="9686925" y="17208500"/>
          <a:ext cx="542290" cy="463550"/>
        </a:xfrm>
        <a:prstGeom prst="rect">
          <a:avLst/>
        </a:prstGeom>
        <a:noFill/>
        <a:ln w="9525">
          <a:noFill/>
        </a:ln>
      </xdr:spPr>
    </xdr:pic>
  </etc:cellImage>
  <etc:cellImage>
    <xdr:pic>
      <xdr:nvPicPr>
        <xdr:cNvPr id="4" name="ID_4AEB9F1143DC49DC8D33F797955DC1BC"/>
        <xdr:cNvPicPr>
          <a:picLocks noChangeAspect="1"/>
        </xdr:cNvPicPr>
      </xdr:nvPicPr>
      <xdr:blipFill>
        <a:blip r:embed="rId4"/>
        <a:stretch>
          <a:fillRect/>
        </a:stretch>
      </xdr:blipFill>
      <xdr:spPr>
        <a:xfrm>
          <a:off x="9686925" y="863600"/>
          <a:ext cx="668020" cy="521970"/>
        </a:xfrm>
        <a:prstGeom prst="rect">
          <a:avLst/>
        </a:prstGeom>
        <a:noFill/>
        <a:ln w="9525">
          <a:noFill/>
        </a:ln>
      </xdr:spPr>
    </xdr:pic>
  </etc:cellImage>
  <etc:cellImage>
    <xdr:pic>
      <xdr:nvPicPr>
        <xdr:cNvPr id="5" name="ID_CA423E813C6847CC83B6102BB75847FE" descr="ZK-6K"/>
        <xdr:cNvPicPr>
          <a:picLocks noChangeAspect="1"/>
        </xdr:cNvPicPr>
      </xdr:nvPicPr>
      <xdr:blipFill>
        <a:blip r:embed="rId5"/>
        <a:stretch>
          <a:fillRect/>
        </a:stretch>
      </xdr:blipFill>
      <xdr:spPr>
        <a:xfrm>
          <a:off x="9686925" y="1358900"/>
          <a:ext cx="287020" cy="455930"/>
        </a:xfrm>
        <a:prstGeom prst="rect">
          <a:avLst/>
        </a:prstGeom>
        <a:noFill/>
        <a:ln w="9525">
          <a:noFill/>
        </a:ln>
      </xdr:spPr>
    </xdr:pic>
  </etc:cellImage>
  <etc:cellImage>
    <xdr:pic>
      <xdr:nvPicPr>
        <xdr:cNvPr id="28" name="ID_260F470AA7404DD3951A5F06DBB97152"/>
        <xdr:cNvPicPr>
          <a:picLocks noChangeAspect="1"/>
        </xdr:cNvPicPr>
      </xdr:nvPicPr>
      <xdr:blipFill>
        <a:blip r:embed="rId6"/>
        <a:stretch>
          <a:fillRect/>
        </a:stretch>
      </xdr:blipFill>
      <xdr:spPr>
        <a:xfrm>
          <a:off x="9686925" y="16217900"/>
          <a:ext cx="383540" cy="354330"/>
        </a:xfrm>
        <a:prstGeom prst="rect">
          <a:avLst/>
        </a:prstGeom>
        <a:noFill/>
        <a:ln w="9525">
          <a:noFill/>
        </a:ln>
      </xdr:spPr>
    </xdr:pic>
  </etc:cellImage>
  <etc:cellImage>
    <xdr:pic>
      <xdr:nvPicPr>
        <xdr:cNvPr id="6" name="ID_C8014BA838D848D38C7D2C7826CC3DC4"/>
        <xdr:cNvPicPr>
          <a:picLocks noChangeAspect="1"/>
        </xdr:cNvPicPr>
      </xdr:nvPicPr>
      <xdr:blipFill>
        <a:blip r:embed="rId7"/>
        <a:stretch>
          <a:fillRect/>
        </a:stretch>
      </xdr:blipFill>
      <xdr:spPr>
        <a:xfrm>
          <a:off x="9686925" y="2349500"/>
          <a:ext cx="543560" cy="659130"/>
        </a:xfrm>
        <a:prstGeom prst="rect">
          <a:avLst/>
        </a:prstGeom>
        <a:noFill/>
        <a:ln w="9525">
          <a:noFill/>
        </a:ln>
      </xdr:spPr>
    </xdr:pic>
  </etc:cellImage>
  <etc:cellImage>
    <xdr:pic>
      <xdr:nvPicPr>
        <xdr:cNvPr id="7" name="ID_F3B9128EA94041B2834AE2FB05D94EC6"/>
        <xdr:cNvPicPr>
          <a:picLocks noChangeAspect="1"/>
        </xdr:cNvPicPr>
      </xdr:nvPicPr>
      <xdr:blipFill>
        <a:blip r:embed="rId8"/>
        <a:stretch>
          <a:fillRect/>
        </a:stretch>
      </xdr:blipFill>
      <xdr:spPr>
        <a:xfrm>
          <a:off x="9686925" y="1854200"/>
          <a:ext cx="459105" cy="695325"/>
        </a:xfrm>
        <a:prstGeom prst="rect">
          <a:avLst/>
        </a:prstGeom>
        <a:noFill/>
        <a:ln w="9525">
          <a:noFill/>
        </a:ln>
      </xdr:spPr>
    </xdr:pic>
  </etc:cellImage>
  <etc:cellImage>
    <xdr:pic>
      <xdr:nvPicPr>
        <xdr:cNvPr id="9" name="ID_341E1CDEA63E47EF9AC83789CD64DFBC"/>
        <xdr:cNvPicPr>
          <a:picLocks noChangeAspect="1"/>
        </xdr:cNvPicPr>
      </xdr:nvPicPr>
      <xdr:blipFill>
        <a:blip r:embed="rId9"/>
        <a:stretch>
          <a:fillRect/>
        </a:stretch>
      </xdr:blipFill>
      <xdr:spPr>
        <a:xfrm>
          <a:off x="9686925" y="4330700"/>
          <a:ext cx="323850" cy="596900"/>
        </a:xfrm>
        <a:prstGeom prst="rect">
          <a:avLst/>
        </a:prstGeom>
        <a:noFill/>
        <a:ln w="9525">
          <a:noFill/>
        </a:ln>
      </xdr:spPr>
    </xdr:pic>
  </etc:cellImage>
  <etc:cellImage>
    <xdr:pic>
      <xdr:nvPicPr>
        <xdr:cNvPr id="8" name="ID_B02FC0790E5F4CCBAA943459B2CE2278"/>
        <xdr:cNvPicPr>
          <a:picLocks noChangeAspect="1"/>
        </xdr:cNvPicPr>
      </xdr:nvPicPr>
      <xdr:blipFill>
        <a:blip r:embed="rId10"/>
        <a:stretch>
          <a:fillRect/>
        </a:stretch>
      </xdr:blipFill>
      <xdr:spPr>
        <a:xfrm>
          <a:off x="9686925" y="3835400"/>
          <a:ext cx="759460" cy="576580"/>
        </a:xfrm>
        <a:prstGeom prst="rect">
          <a:avLst/>
        </a:prstGeom>
        <a:noFill/>
        <a:ln w="9525">
          <a:noFill/>
        </a:ln>
      </xdr:spPr>
    </xdr:pic>
  </etc:cellImage>
  <etc:cellImage>
    <xdr:pic>
      <xdr:nvPicPr>
        <xdr:cNvPr id="27" name="ID_EDF0B8CF629D48A09E9ED245141DE0F4"/>
        <xdr:cNvPicPr>
          <a:picLocks noChangeAspect="1"/>
        </xdr:cNvPicPr>
      </xdr:nvPicPr>
      <xdr:blipFill>
        <a:blip r:embed="rId11"/>
        <a:stretch>
          <a:fillRect/>
        </a:stretch>
      </xdr:blipFill>
      <xdr:spPr>
        <a:xfrm>
          <a:off x="9686925" y="15722600"/>
          <a:ext cx="302260" cy="368935"/>
        </a:xfrm>
        <a:prstGeom prst="rect">
          <a:avLst/>
        </a:prstGeom>
        <a:noFill/>
        <a:ln w="9525">
          <a:noFill/>
        </a:ln>
      </xdr:spPr>
    </xdr:pic>
  </etc:cellImage>
  <etc:cellImage>
    <xdr:pic>
      <xdr:nvPicPr>
        <xdr:cNvPr id="10" name="ID_4ED5C675EE664DA3AC91DD2EF48184F5"/>
        <xdr:cNvPicPr>
          <a:picLocks noChangeAspect="1"/>
        </xdr:cNvPicPr>
      </xdr:nvPicPr>
      <xdr:blipFill>
        <a:blip r:embed="rId12"/>
        <a:stretch>
          <a:fillRect/>
        </a:stretch>
      </xdr:blipFill>
      <xdr:spPr>
        <a:xfrm>
          <a:off x="9686925" y="2844800"/>
          <a:ext cx="714375" cy="407035"/>
        </a:xfrm>
        <a:prstGeom prst="rect">
          <a:avLst/>
        </a:prstGeom>
        <a:noFill/>
        <a:ln w="9525">
          <a:noFill/>
        </a:ln>
      </xdr:spPr>
    </xdr:pic>
  </etc:cellImage>
  <etc:cellImage>
    <xdr:pic>
      <xdr:nvPicPr>
        <xdr:cNvPr id="11" name="ID_7088FAA5B1EA4CC4ACF8CF93048FA865"/>
        <xdr:cNvPicPr>
          <a:picLocks noChangeAspect="1"/>
        </xdr:cNvPicPr>
      </xdr:nvPicPr>
      <xdr:blipFill>
        <a:blip r:embed="rId13"/>
        <a:stretch>
          <a:fillRect/>
        </a:stretch>
      </xdr:blipFill>
      <xdr:spPr>
        <a:xfrm>
          <a:off x="9686925" y="3340100"/>
          <a:ext cx="746760" cy="560705"/>
        </a:xfrm>
        <a:prstGeom prst="rect">
          <a:avLst/>
        </a:prstGeom>
        <a:noFill/>
        <a:ln w="9525">
          <a:noFill/>
        </a:ln>
      </xdr:spPr>
    </xdr:pic>
  </etc:cellImage>
  <etc:cellImage>
    <xdr:pic>
      <xdr:nvPicPr>
        <xdr:cNvPr id="12" name="ID_86DEBD49A1094125956576E70E480512"/>
        <xdr:cNvPicPr>
          <a:picLocks noChangeAspect="1"/>
        </xdr:cNvPicPr>
      </xdr:nvPicPr>
      <xdr:blipFill>
        <a:blip r:embed="rId14"/>
        <a:stretch>
          <a:fillRect/>
        </a:stretch>
      </xdr:blipFill>
      <xdr:spPr>
        <a:xfrm>
          <a:off x="9686925" y="4826000"/>
          <a:ext cx="390525" cy="453390"/>
        </a:xfrm>
        <a:prstGeom prst="rect">
          <a:avLst/>
        </a:prstGeom>
        <a:noFill/>
        <a:ln w="9525">
          <a:noFill/>
        </a:ln>
      </xdr:spPr>
    </xdr:pic>
  </etc:cellImage>
  <etc:cellImage>
    <xdr:pic>
      <xdr:nvPicPr>
        <xdr:cNvPr id="13" name="ID_319E6B39C5614D4183E7DA6383CF50E5" descr="双头大炒炉"/>
        <xdr:cNvPicPr>
          <a:picLocks noChangeAspect="1"/>
        </xdr:cNvPicPr>
      </xdr:nvPicPr>
      <xdr:blipFill>
        <a:blip r:embed="rId15"/>
        <a:stretch>
          <a:fillRect/>
        </a:stretch>
      </xdr:blipFill>
      <xdr:spPr>
        <a:xfrm>
          <a:off x="9686925" y="5321300"/>
          <a:ext cx="748030" cy="567690"/>
        </a:xfrm>
        <a:prstGeom prst="rect">
          <a:avLst/>
        </a:prstGeom>
        <a:noFill/>
        <a:ln w="9525">
          <a:noFill/>
        </a:ln>
      </xdr:spPr>
    </xdr:pic>
  </etc:cellImage>
  <etc:cellImage>
    <xdr:pic>
      <xdr:nvPicPr>
        <xdr:cNvPr id="14" name="ID_2A3ADED194094708B805711977EF5E9F" descr="单头平头炉（普通款）"/>
        <xdr:cNvPicPr>
          <a:picLocks noChangeAspect="1"/>
        </xdr:cNvPicPr>
      </xdr:nvPicPr>
      <xdr:blipFill>
        <a:blip r:embed="rId16"/>
        <a:stretch>
          <a:fillRect/>
        </a:stretch>
      </xdr:blipFill>
      <xdr:spPr>
        <a:xfrm>
          <a:off x="9686925" y="5816600"/>
          <a:ext cx="715645" cy="749935"/>
        </a:xfrm>
        <a:prstGeom prst="rect">
          <a:avLst/>
        </a:prstGeom>
        <a:noFill/>
        <a:ln w="9525">
          <a:noFill/>
        </a:ln>
      </xdr:spPr>
    </xdr:pic>
  </etc:cellImage>
  <etc:cellImage>
    <xdr:pic>
      <xdr:nvPicPr>
        <xdr:cNvPr id="15" name="ID_5D76A5A94DD24479894B72561B24D348"/>
        <xdr:cNvPicPr>
          <a:picLocks noChangeAspect="1"/>
        </xdr:cNvPicPr>
      </xdr:nvPicPr>
      <xdr:blipFill>
        <a:blip r:embed="rId17"/>
        <a:stretch>
          <a:fillRect/>
        </a:stretch>
      </xdr:blipFill>
      <xdr:spPr>
        <a:xfrm>
          <a:off x="9686925" y="6311900"/>
          <a:ext cx="744855" cy="526415"/>
        </a:xfrm>
        <a:prstGeom prst="rect">
          <a:avLst/>
        </a:prstGeom>
        <a:noFill/>
        <a:ln w="9525">
          <a:noFill/>
        </a:ln>
      </xdr:spPr>
    </xdr:pic>
  </etc:cellImage>
  <etc:cellImage>
    <xdr:pic>
      <xdr:nvPicPr>
        <xdr:cNvPr id="16" name="ID_1DA09E39F45E4A9F8574E14656C6BED5"/>
        <xdr:cNvPicPr>
          <a:picLocks noChangeAspect="1"/>
        </xdr:cNvPicPr>
      </xdr:nvPicPr>
      <xdr:blipFill>
        <a:blip r:embed="rId18"/>
        <a:stretch>
          <a:fillRect/>
        </a:stretch>
      </xdr:blipFill>
      <xdr:spPr>
        <a:xfrm>
          <a:off x="9686925" y="6807200"/>
          <a:ext cx="588645" cy="571500"/>
        </a:xfrm>
        <a:prstGeom prst="rect">
          <a:avLst/>
        </a:prstGeom>
        <a:noFill/>
        <a:ln w="9525">
          <a:noFill/>
        </a:ln>
      </xdr:spPr>
    </xdr:pic>
  </etc:cellImage>
  <etc:cellImage>
    <xdr:pic>
      <xdr:nvPicPr>
        <xdr:cNvPr id="17" name="ID_5C46CB8B16B54B3C9B5CF369C828ECA6"/>
        <xdr:cNvPicPr>
          <a:picLocks noChangeAspect="1"/>
        </xdr:cNvPicPr>
      </xdr:nvPicPr>
      <xdr:blipFill>
        <a:blip r:embed="rId19"/>
        <a:stretch>
          <a:fillRect/>
        </a:stretch>
      </xdr:blipFill>
      <xdr:spPr>
        <a:xfrm>
          <a:off x="9686925" y="7302500"/>
          <a:ext cx="384810" cy="567690"/>
        </a:xfrm>
        <a:prstGeom prst="rect">
          <a:avLst/>
        </a:prstGeom>
        <a:noFill/>
        <a:ln w="9525">
          <a:noFill/>
        </a:ln>
      </xdr:spPr>
    </xdr:pic>
  </etc:cellImage>
  <etc:cellImage>
    <xdr:pic>
      <xdr:nvPicPr>
        <xdr:cNvPr id="18" name="ID_53CE2215F2BF4CE083F8D5556B04898C"/>
        <xdr:cNvPicPr>
          <a:picLocks noChangeAspect="1"/>
        </xdr:cNvPicPr>
      </xdr:nvPicPr>
      <xdr:blipFill>
        <a:blip r:embed="rId20"/>
        <a:stretch>
          <a:fillRect/>
        </a:stretch>
      </xdr:blipFill>
      <xdr:spPr>
        <a:xfrm>
          <a:off x="9686925" y="8293100"/>
          <a:ext cx="579120" cy="491490"/>
        </a:xfrm>
        <a:prstGeom prst="rect">
          <a:avLst/>
        </a:prstGeom>
        <a:noFill/>
        <a:ln w="9525">
          <a:noFill/>
        </a:ln>
      </xdr:spPr>
    </xdr:pic>
  </etc:cellImage>
  <etc:cellImage>
    <xdr:pic>
      <xdr:nvPicPr>
        <xdr:cNvPr id="23" name="ID_07BB7F55669843528D38163CF10CB9A3"/>
        <xdr:cNvPicPr>
          <a:picLocks noChangeAspect="1"/>
        </xdr:cNvPicPr>
      </xdr:nvPicPr>
      <xdr:blipFill>
        <a:blip r:embed="rId21"/>
        <a:stretch>
          <a:fillRect/>
        </a:stretch>
      </xdr:blipFill>
      <xdr:spPr>
        <a:xfrm>
          <a:off x="9686925" y="10769600"/>
          <a:ext cx="703580" cy="405130"/>
        </a:xfrm>
        <a:prstGeom prst="rect">
          <a:avLst/>
        </a:prstGeom>
        <a:noFill/>
        <a:ln w="9525">
          <a:noFill/>
        </a:ln>
      </xdr:spPr>
    </xdr:pic>
  </etc:cellImage>
  <etc:cellImage>
    <xdr:pic>
      <xdr:nvPicPr>
        <xdr:cNvPr id="19" name="ID_F65F7E6D88A24808B04F1C2B0C5B8C02"/>
        <xdr:cNvPicPr>
          <a:picLocks noChangeAspect="1"/>
        </xdr:cNvPicPr>
      </xdr:nvPicPr>
      <xdr:blipFill>
        <a:blip r:embed="rId22"/>
        <a:stretch>
          <a:fillRect/>
        </a:stretch>
      </xdr:blipFill>
      <xdr:spPr>
        <a:xfrm>
          <a:off x="9686925" y="8788400"/>
          <a:ext cx="540385" cy="711200"/>
        </a:xfrm>
        <a:prstGeom prst="rect">
          <a:avLst/>
        </a:prstGeom>
        <a:noFill/>
        <a:ln w="9525">
          <a:noFill/>
        </a:ln>
      </xdr:spPr>
    </xdr:pic>
  </etc:cellImage>
  <etc:cellImage>
    <xdr:pic>
      <xdr:nvPicPr>
        <xdr:cNvPr id="20" name="ID_206E66C3A94347C093358823E3C5B70C"/>
        <xdr:cNvPicPr>
          <a:picLocks noChangeAspect="1"/>
        </xdr:cNvPicPr>
      </xdr:nvPicPr>
      <xdr:blipFill>
        <a:blip r:embed="rId23"/>
        <a:stretch>
          <a:fillRect/>
        </a:stretch>
      </xdr:blipFill>
      <xdr:spPr>
        <a:xfrm>
          <a:off x="9686925" y="9283700"/>
          <a:ext cx="704850" cy="501015"/>
        </a:xfrm>
        <a:prstGeom prst="rect">
          <a:avLst/>
        </a:prstGeom>
        <a:noFill/>
        <a:ln w="9525">
          <a:noFill/>
        </a:ln>
      </xdr:spPr>
    </xdr:pic>
  </etc:cellImage>
  <etc:cellImage>
    <xdr:pic>
      <xdr:nvPicPr>
        <xdr:cNvPr id="21" name="ID_5DBCE5F1250444819BA81616DC1D2385"/>
        <xdr:cNvPicPr>
          <a:picLocks noChangeAspect="1"/>
        </xdr:cNvPicPr>
      </xdr:nvPicPr>
      <xdr:blipFill>
        <a:blip r:embed="rId24"/>
        <a:stretch>
          <a:fillRect/>
        </a:stretch>
      </xdr:blipFill>
      <xdr:spPr>
        <a:xfrm>
          <a:off x="9686925" y="9779000"/>
          <a:ext cx="706755" cy="210185"/>
        </a:xfrm>
        <a:prstGeom prst="rect">
          <a:avLst/>
        </a:prstGeom>
        <a:noFill/>
        <a:ln w="9525">
          <a:noFill/>
        </a:ln>
      </xdr:spPr>
    </xdr:pic>
  </etc:cellImage>
  <etc:cellImage>
    <xdr:pic>
      <xdr:nvPicPr>
        <xdr:cNvPr id="22" name="ID_56A56D07266746159FA539704C925833"/>
        <xdr:cNvPicPr>
          <a:picLocks noChangeAspect="1"/>
        </xdr:cNvPicPr>
      </xdr:nvPicPr>
      <xdr:blipFill>
        <a:blip r:embed="rId25"/>
        <a:stretch>
          <a:fillRect/>
        </a:stretch>
      </xdr:blipFill>
      <xdr:spPr>
        <a:xfrm>
          <a:off x="9686925" y="10274300"/>
          <a:ext cx="742950" cy="387350"/>
        </a:xfrm>
        <a:prstGeom prst="rect">
          <a:avLst/>
        </a:prstGeom>
        <a:noFill/>
        <a:ln w="9525">
          <a:noFill/>
        </a:ln>
      </xdr:spPr>
    </xdr:pic>
  </etc:cellImage>
  <etc:cellImage>
    <xdr:pic>
      <xdr:nvPicPr>
        <xdr:cNvPr id="24" name="ID_0198883B77E84EB08B5AD89F34E9451F"/>
        <xdr:cNvPicPr>
          <a:picLocks noChangeAspect="1"/>
        </xdr:cNvPicPr>
      </xdr:nvPicPr>
      <xdr:blipFill>
        <a:blip r:embed="rId26"/>
        <a:stretch>
          <a:fillRect/>
        </a:stretch>
      </xdr:blipFill>
      <xdr:spPr>
        <a:xfrm>
          <a:off x="9686925" y="11264900"/>
          <a:ext cx="290195" cy="311150"/>
        </a:xfrm>
        <a:prstGeom prst="rect">
          <a:avLst/>
        </a:prstGeom>
        <a:noFill/>
        <a:ln w="9525">
          <a:noFill/>
        </a:ln>
      </xdr:spPr>
    </xdr:pic>
  </etc:cellImage>
  <etc:cellImage>
    <xdr:pic>
      <xdr:nvPicPr>
        <xdr:cNvPr id="25" name="ID_556100885BB54047A23DC0528A6A2D98"/>
        <xdr:cNvPicPr>
          <a:picLocks noChangeAspect="1"/>
        </xdr:cNvPicPr>
      </xdr:nvPicPr>
      <xdr:blipFill>
        <a:blip r:embed="rId3"/>
        <a:stretch>
          <a:fillRect/>
        </a:stretch>
      </xdr:blipFill>
      <xdr:spPr>
        <a:xfrm>
          <a:off x="9686925" y="13741400"/>
          <a:ext cx="466090" cy="481965"/>
        </a:xfrm>
        <a:prstGeom prst="rect">
          <a:avLst/>
        </a:prstGeom>
        <a:noFill/>
        <a:ln w="9525">
          <a:noFill/>
        </a:ln>
      </xdr:spPr>
    </xdr:pic>
  </etc:cellImage>
  <etc:cellImage>
    <xdr:pic>
      <xdr:nvPicPr>
        <xdr:cNvPr id="26" name="ID_2599B64595994E8D9DAD55DC5B36D393"/>
        <xdr:cNvPicPr>
          <a:picLocks noChangeAspect="1"/>
        </xdr:cNvPicPr>
      </xdr:nvPicPr>
      <xdr:blipFill>
        <a:blip r:embed="rId27"/>
        <a:stretch>
          <a:fillRect/>
        </a:stretch>
      </xdr:blipFill>
      <xdr:spPr>
        <a:xfrm>
          <a:off x="9686925" y="14732000"/>
          <a:ext cx="381635" cy="514350"/>
        </a:xfrm>
        <a:prstGeom prst="rect">
          <a:avLst/>
        </a:prstGeom>
        <a:noFill/>
        <a:ln w="9525">
          <a:noFill/>
        </a:ln>
      </xdr:spPr>
    </xdr:pic>
  </etc:cellImage>
  <etc:cellImage>
    <xdr:pic>
      <xdr:nvPicPr>
        <xdr:cNvPr id="29" name="ID_3FC7421D4ECA4A8EBD9B4312997B4B68"/>
        <xdr:cNvPicPr>
          <a:picLocks noChangeAspect="1"/>
        </xdr:cNvPicPr>
      </xdr:nvPicPr>
      <xdr:blipFill>
        <a:blip r:embed="rId28"/>
        <a:stretch>
          <a:fillRect/>
        </a:stretch>
      </xdr:blipFill>
      <xdr:spPr>
        <a:xfrm>
          <a:off x="9686925" y="16713200"/>
          <a:ext cx="478790" cy="450850"/>
        </a:xfrm>
        <a:prstGeom prst="rect">
          <a:avLst/>
        </a:prstGeom>
        <a:noFill/>
        <a:ln w="9525">
          <a:noFill/>
        </a:ln>
      </xdr:spPr>
    </xdr:pic>
  </etc:cellImage>
  <etc:cellImage>
    <xdr:pic>
      <xdr:nvPicPr>
        <xdr:cNvPr id="31" name="ID_7387CDD2DD2A4D40A645688A57F7AC07"/>
        <xdr:cNvPicPr>
          <a:picLocks noChangeAspect="1"/>
        </xdr:cNvPicPr>
      </xdr:nvPicPr>
      <xdr:blipFill>
        <a:blip r:embed="rId29"/>
        <a:stretch>
          <a:fillRect/>
        </a:stretch>
      </xdr:blipFill>
      <xdr:spPr>
        <a:xfrm>
          <a:off x="9686925" y="18199100"/>
          <a:ext cx="361950" cy="443230"/>
        </a:xfrm>
        <a:prstGeom prst="rect">
          <a:avLst/>
        </a:prstGeom>
        <a:noFill/>
        <a:ln w="1">
          <a:noFill/>
        </a:ln>
      </xdr:spPr>
    </xdr:pic>
  </etc:cellImage>
  <etc:cellImage>
    <xdr:pic>
      <xdr:nvPicPr>
        <xdr:cNvPr id="32" name="ID_74D44109CBD44CCFB170FED10FA7B7DC"/>
        <xdr:cNvPicPr>
          <a:picLocks noChangeAspect="1"/>
        </xdr:cNvPicPr>
      </xdr:nvPicPr>
      <xdr:blipFill>
        <a:blip r:embed="rId30"/>
        <a:stretch>
          <a:fillRect/>
        </a:stretch>
      </xdr:blipFill>
      <xdr:spPr>
        <a:xfrm>
          <a:off x="9686925" y="18694400"/>
          <a:ext cx="309245" cy="474345"/>
        </a:xfrm>
        <a:prstGeom prst="rect">
          <a:avLst/>
        </a:prstGeom>
        <a:noFill/>
        <a:ln w="9525">
          <a:noFill/>
        </a:ln>
      </xdr:spPr>
    </xdr:pic>
  </etc:cellImage>
  <etc:cellImage>
    <xdr:pic>
      <xdr:nvPicPr>
        <xdr:cNvPr id="34" name="ID_06DFA1EE67D5401FA7E5BD9663D9EDE6"/>
        <xdr:cNvPicPr>
          <a:picLocks noChangeAspect="1"/>
        </xdr:cNvPicPr>
      </xdr:nvPicPr>
      <xdr:blipFill>
        <a:blip r:embed="rId31"/>
        <a:stretch>
          <a:fillRect/>
        </a:stretch>
      </xdr:blipFill>
      <xdr:spPr>
        <a:xfrm>
          <a:off x="9686925" y="20180300"/>
          <a:ext cx="447675" cy="410845"/>
        </a:xfrm>
        <a:prstGeom prst="rect">
          <a:avLst/>
        </a:prstGeom>
        <a:noFill/>
        <a:ln w="9525">
          <a:noFill/>
        </a:ln>
      </xdr:spPr>
    </xdr:pic>
  </etc:cellImage>
  <etc:cellImage>
    <xdr:pic>
      <xdr:nvPicPr>
        <xdr:cNvPr id="35" name="ID_75A131F278194FA88B37D6A5A0DAF4DA"/>
        <xdr:cNvPicPr>
          <a:picLocks noChangeAspect="1"/>
        </xdr:cNvPicPr>
      </xdr:nvPicPr>
      <xdr:blipFill>
        <a:blip r:embed="rId6"/>
        <a:stretch>
          <a:fillRect/>
        </a:stretch>
      </xdr:blipFill>
      <xdr:spPr>
        <a:xfrm>
          <a:off x="9686925" y="21170900"/>
          <a:ext cx="476250" cy="439420"/>
        </a:xfrm>
        <a:prstGeom prst="rect">
          <a:avLst/>
        </a:prstGeom>
        <a:noFill/>
        <a:ln w="9525">
          <a:noFill/>
        </a:ln>
      </xdr:spPr>
    </xdr:pic>
  </etc:cellImage>
</etc:cellImages>
</file>

<file path=xl/sharedStrings.xml><?xml version="1.0" encoding="utf-8"?>
<sst xmlns="http://schemas.openxmlformats.org/spreadsheetml/2006/main" count="521" uniqueCount="339">
  <si>
    <t>横琴粤澳深度合作区城市规划和建设局旧建筑业安全培训学校拆除工程采购服务项目</t>
  </si>
  <si>
    <t>工程名称：横琴粤澳深度合作区城市规划和建设局旧建筑业安全培训学校拆除工程采购服务项目</t>
  </si>
  <si>
    <t>序号</t>
  </si>
  <si>
    <t>工程或费用名称</t>
  </si>
  <si>
    <t>送审金额（万元）</t>
  </si>
  <si>
    <t>核增/减金额（万元）</t>
  </si>
  <si>
    <t>技术经济指标</t>
  </si>
  <si>
    <t>备注</t>
  </si>
  <si>
    <t>图片1</t>
  </si>
  <si>
    <t>图片2</t>
  </si>
  <si>
    <t>单位</t>
  </si>
  <si>
    <t>数量</t>
  </si>
  <si>
    <t>单位价值（元）</t>
  </si>
  <si>
    <t>金额</t>
  </si>
  <si>
    <t>一</t>
  </si>
  <si>
    <t>建安工程费</t>
  </si>
  <si>
    <t>㎡</t>
  </si>
  <si>
    <t>新旧培训楼建筑面积</t>
  </si>
  <si>
    <t>（一）</t>
  </si>
  <si>
    <t>原培训楼费用</t>
  </si>
  <si>
    <t>建筑面积</t>
  </si>
  <si>
    <t>培训楼拆除</t>
  </si>
  <si>
    <t>旧安全学校拆除工程费 （板房、混凝土地面等）混凝土路面按照10cm混凝土 15cm水泥碎石层</t>
  </si>
  <si>
    <t>混凝土底面拆除</t>
  </si>
  <si>
    <t>绿化工程</t>
  </si>
  <si>
    <t>具体按照现场实际草皮面积为准</t>
  </si>
  <si>
    <t>（二）</t>
  </si>
  <si>
    <t>新培训楼费用</t>
  </si>
  <si>
    <t>厨房工程</t>
  </si>
  <si>
    <t>厨房工程（不含电缆线管，具体清单请查看厨房清单列表）</t>
  </si>
  <si>
    <t>设备房顶棚</t>
  </si>
  <si>
    <t>焊工棚、物料棚、材料棚、钢管棚</t>
  </si>
  <si>
    <t>二</t>
  </si>
  <si>
    <t>暂列金（固定价）</t>
  </si>
  <si>
    <t>按照建安工程费用5%</t>
  </si>
  <si>
    <t>三</t>
  </si>
  <si>
    <t>安全措施费（固定价）</t>
  </si>
  <si>
    <t>四</t>
  </si>
  <si>
    <t>总价</t>
  </si>
  <si>
    <t>含税价格</t>
  </si>
  <si>
    <t>横琴粤澳深度合作区城市规划和建设局旧建筑业安全培训学校拆除工程采购服务项目--厨房设备</t>
  </si>
  <si>
    <t>类型名称</t>
  </si>
  <si>
    <t>尺寸/型号</t>
  </si>
  <si>
    <t>产品说明</t>
  </si>
  <si>
    <t>单价(元)</t>
  </si>
  <si>
    <t>合价(元)</t>
  </si>
  <si>
    <t>双星洗碗池柜</t>
  </si>
  <si>
    <t>1200*700*800 +150</t>
  </si>
  <si>
    <t>沥水面板采用SUS304#δ=1.2㎜不锈钢板制作，侧板、背板及柜门采用SUS304#δ=1.0㎜不锈钢板制作；焊接不锈钢星盆；脚用Φ38㎜不锈钢圆管、拉管用φ32圆管制作，配可调节子弹脚。</t>
  </si>
  <si>
    <t>台</t>
  </si>
  <si>
    <t>挂墙电热开水器</t>
  </si>
  <si>
    <t>405*360*840</t>
  </si>
  <si>
    <t>功率：6KW/380V，容量：40L，整体灌注发泡保温，不锈钢外壳，配不锈钢挂墙架。</t>
  </si>
  <si>
    <t>四门双机双温雪柜</t>
  </si>
  <si>
    <t>1220*710*1950</t>
  </si>
  <si>
    <t>温度范围：-15℃～-5℃/0℃～10℃，不锈钢箱体加厚保温层，暗藏铜管蒸发器、冷凝器，制冷方式：直冷，进口压缩机组，自动回归弹簧门。</t>
  </si>
  <si>
    <t>收糠操作柜</t>
  </si>
  <si>
    <t>700*700*800 +150</t>
  </si>
  <si>
    <t>面板采用δ=1.2mm不锈钢板制作,中间夹18厘木板,底封防水胶膜及焊接槽形加强筋；下层板采用δ=1.0mm不锈钢板，不锈钢导轨，φ38不锈钢管作脚架,配可调节子弹脚。</t>
  </si>
  <si>
    <t>敞口双层挂墙柜</t>
  </si>
  <si>
    <t>1900*400*700</t>
  </si>
  <si>
    <t>采用δ=1.0㎜不锈钢板制作</t>
  </si>
  <si>
    <t>双通道打荷台</t>
  </si>
  <si>
    <t xml:space="preserve">1500*700*800 </t>
  </si>
  <si>
    <t>面板采用δ=1.0mm不锈钢板制作，底焊接槽形加强筋；层板、侧板及趟门采用δ=0.8mm不锈钢板制作，φ38不锈钢管作脚架,配可调节子弹脚。</t>
  </si>
  <si>
    <t>双层砧板工作台</t>
  </si>
  <si>
    <t>面板采用δ=1.0mm不锈钢板制作，底焊接槽形加强筋；下层板采用δ=0.8mm不锈钢板，φ38不锈钢管作脚架,配可调节子弹脚。</t>
  </si>
  <si>
    <t>六盆电蒸饭柜</t>
  </si>
  <si>
    <t>710*650*995</t>
  </si>
  <si>
    <t>不锈钢柜身，整体聚氨酯发泡；加重泄压阀，自动进水，自动溢水装置；功率：6KW/380V，蒸饭量：20Kg，可供人数：120-150人，蒸饭时间：45min</t>
  </si>
  <si>
    <t>炉拼台</t>
  </si>
  <si>
    <t>300*1100*800+450</t>
  </si>
  <si>
    <t>采用δ=1.0㎜不锈钢板制作.</t>
  </si>
  <si>
    <t>电磁大锅连小炒炉</t>
  </si>
  <si>
    <t>2000*1100*800+400</t>
  </si>
  <si>
    <t>外壳采用1.0mm不锈钢板制作；炉通脚采用直径50mm不锈钢管包钢管以及高度调整螺丝组成；主机2个（25+15KW/380V)，高频线电磁线圈；调节开关为磁力控制开关，数码显示板。</t>
  </si>
  <si>
    <t>电磁单头煲汤炉</t>
  </si>
  <si>
    <t>650*700*1200</t>
  </si>
  <si>
    <t>外壳采用1.0mm不锈钢板制作；炉通脚采用直径50mm不锈钢管包钢管以及高度调整螺丝组成；主机1个（15KW/380V)，高频线电磁线圈；调节开关为磁力控制开关，数码显示板；配φ500mm电磁炉专用煲汤桶1个。</t>
  </si>
  <si>
    <t>五格保温汤池</t>
  </si>
  <si>
    <t>1800*700*800</t>
  </si>
  <si>
    <t>面板采用δ=1.0mm不锈钢板制作，侧板、背板及水池采用δ=1.0mm不锈钢板制作，下层疏格采用δ=0.8mm不锈钢板折弯制作，配5套1/1*150mm份数盆，2KW/220V发热管，自动恒温控系统，可调节子弹脚。</t>
  </si>
  <si>
    <t>保温饭车</t>
  </si>
  <si>
    <t>700*700*800</t>
  </si>
  <si>
    <t>面板采用1.2mm不锈钢板制作，其他采用1.0mm不锈钢板，内桶配一个500*500的不锈钢桶，国产优质6分排水球阀，配4个万向脚轮。</t>
  </si>
  <si>
    <t>高温消毒柜</t>
  </si>
  <si>
    <t>1170*520*1900</t>
  </si>
  <si>
    <t>功率：约2.6KW/220V，容量：约800l</t>
  </si>
  <si>
    <t>回收车</t>
  </si>
  <si>
    <t>1500*600*800</t>
  </si>
  <si>
    <t>厂制品，车身面板采用δ=1.0㎜不锈钢板制作，其他采用0.8mm不锈钢板制作，扶手采用φ30mm不锈钢圆管制作，配4个万向脚轮。</t>
  </si>
  <si>
    <t>单层米面架</t>
  </si>
  <si>
    <t>1200*700*150</t>
  </si>
  <si>
    <t>厂制品。支柱采用50*50mm不锈钢方管制作，梳格采用38*25mm不锈钢扁管制作，配全钢可调脚。</t>
  </si>
  <si>
    <t>四层栅格货架</t>
  </si>
  <si>
    <t>1500*500*1500</t>
  </si>
  <si>
    <t>支柱采用φ38mm不锈钢圆管制作，框架采用38*25不锈钢方管制作，疏格层板采用δ=1.0mm不锈钢板折弯制作，配全钢可调脚。</t>
  </si>
  <si>
    <t>灭蝇灯</t>
  </si>
  <si>
    <t>16W/220V</t>
  </si>
  <si>
    <t>1、规格：380*120*235mm
2、功率：16W/220V
3、适用面积：70㎡
4、诱蚊方式：UVA紫光灯
5、放置方式：悬挂式
6、材质：外壳采用加大加厚ABS材质抗摔阻燃，经久耐用。
7、配件：灯管2支（已装机）、粘纸10张。</t>
  </si>
  <si>
    <t>盏</t>
  </si>
  <si>
    <t>风幕机</t>
  </si>
  <si>
    <t>1、规格：L=900mm                                            2、功率：≤200W                                                   3、风速：9~11(m/s)                                                4、风量：2500~3000(m³)                                                5、控制方式：双档风速调节                                            6、材质：ABS外壳</t>
  </si>
  <si>
    <t>挡鼠板</t>
  </si>
  <si>
    <t>量制</t>
  </si>
  <si>
    <t>采用0.6mm不锈钢板制作，高度：600mm。</t>
  </si>
  <si>
    <t>不锈钢油网烟罩（配烟罩灯）</t>
  </si>
  <si>
    <t>L*1200*500</t>
  </si>
  <si>
    <t>采用1.0㎜不锈钢板制作，配不锈钢集油杯。</t>
  </si>
  <si>
    <t>米</t>
  </si>
  <si>
    <t>不锈钢隔油网</t>
  </si>
  <si>
    <t>采用0.8㎜不锈钢板制作。</t>
  </si>
  <si>
    <t>块</t>
  </si>
  <si>
    <t>不锈钢护墙板</t>
  </si>
  <si>
    <t>采用1.0㎜不锈钢板制作。</t>
  </si>
  <si>
    <t>集油烟槽</t>
  </si>
  <si>
    <t>采用1.2㎜不锈钢板制作。</t>
  </si>
  <si>
    <t>油烟管</t>
  </si>
  <si>
    <t>600*500</t>
  </si>
  <si>
    <t>弯头、变通、三通</t>
  </si>
  <si>
    <t>采用1.2㎜不锈钢板制作。每个弯头按最大弧长计算长度计算最大口径面积的2倍、变径按最大口径的最长单边计算面积的2倍及三通按最大长度及宽度的最大口径面积的2倍计算。</t>
  </si>
  <si>
    <t>柜式抽油烟风机</t>
  </si>
  <si>
    <t>20寸4KW</t>
  </si>
  <si>
    <t>环保型低噪音，双进风，仿西德猪笼式机芯、进口轴承，双层柜身，内衬隔音棉，噪音：≤60dB，风量： 23740-28615m³/h。</t>
  </si>
  <si>
    <t>风机底座及减震</t>
  </si>
  <si>
    <t>采用优质槽钢和50角铁制作，防锈处理，配阻尼式减震器一组。</t>
  </si>
  <si>
    <t>油烟净化器</t>
  </si>
  <si>
    <t>553*1368*705</t>
  </si>
  <si>
    <t>处理风量：12000m³ /h.处理效率：≧92%</t>
  </si>
  <si>
    <t>净化器底座</t>
  </si>
  <si>
    <t>采用优质槽钢和50角铁制作，防锈处理。</t>
  </si>
  <si>
    <t>降压启动电箱</t>
  </si>
  <si>
    <t>降压启动电箱，有效降低启动电流，保护电机免受启动电流过大烧毁，含缺相、漏电、过载保护装置。</t>
  </si>
  <si>
    <t>减震软接</t>
  </si>
  <si>
    <t>国产优质防腐、防油帆布制作并作密封处理，配紧固件。</t>
  </si>
  <si>
    <t>套</t>
  </si>
  <si>
    <t>150℃防火阀</t>
  </si>
  <si>
    <t>平时呈开启状态，火灾发生时，烟管温度达到150℃，熔断条熔断，防火阀在扭簧力作用下自动关闭，隔绝火源。</t>
  </si>
  <si>
    <t>柜式鲜风机</t>
  </si>
  <si>
    <t>15寸3KW/380V</t>
  </si>
  <si>
    <t>环保型低噪音，双进风，仿西德猪笼式机芯、进口轴承，双层柜身，内衬隔音棉，噪音：≤60dB，风量：7821-8756m³/h。</t>
  </si>
  <si>
    <t>鲜风机启动电箱</t>
  </si>
  <si>
    <t>70℃防火阀</t>
  </si>
  <si>
    <t>450*400</t>
  </si>
  <si>
    <t>平时呈开启状态，火灾发生时，烟管温度达到70℃，熔断条熔断，防火阀在扭簧力作用下自动关闭，隔绝火源。</t>
  </si>
  <si>
    <t>鲜风管</t>
  </si>
  <si>
    <t>弯头、变通及三通</t>
  </si>
  <si>
    <t>采用1.0㎜不锈钢板制作。每个弯头按最大弧长计算长度计算最大口径面积的2倍、变径按最大口径的最长单边计算面积的2倍及三通按最大长度及宽度的最大口径面积的2倍计算。</t>
  </si>
  <si>
    <t>不锈钢鲜风咀</t>
  </si>
  <si>
    <t>φ160</t>
  </si>
  <si>
    <t>采用优质不锈钢制作，风口45°调节，风口颈部配风量调整板，可随意调整风量。</t>
  </si>
  <si>
    <t>个</t>
  </si>
  <si>
    <t>铝合金播风口</t>
  </si>
  <si>
    <t>300*200</t>
  </si>
  <si>
    <t>采用优质铝合金制作，可调整风量及风向。</t>
  </si>
  <si>
    <t>合计：此价格含税、含运、含安装</t>
  </si>
  <si>
    <t>元</t>
  </si>
  <si>
    <t>报价单位（公章）</t>
  </si>
  <si>
    <r>
      <rPr>
        <sz val="12"/>
        <rFont val="宋体"/>
        <charset val="134"/>
      </rPr>
      <t>公司名称：</t>
    </r>
    <r>
      <rPr>
        <u/>
        <sz val="12"/>
        <rFont val="宋体"/>
        <charset val="134"/>
      </rPr>
      <t xml:space="preserve">__                              </t>
    </r>
  </si>
  <si>
    <t xml:space="preserve">顶棚报价清单
 </t>
  </si>
  <si>
    <t>清单编号</t>
  </si>
  <si>
    <t>项目名称</t>
  </si>
  <si>
    <t>项目特征描述</t>
  </si>
  <si>
    <t>计量</t>
  </si>
  <si>
    <t>工程量计算规则</t>
  </si>
  <si>
    <t>工作内容</t>
  </si>
  <si>
    <t>综合</t>
  </si>
  <si>
    <t>单价（元）</t>
  </si>
  <si>
    <t>一、钢结构工程</t>
  </si>
  <si>
    <t>设备房顶棚（焊工棚、物料棚、材料棚、钢管棚）</t>
  </si>
  <si>
    <t>1.材质规格：包括但不限于预埋铁板300*300*10mm厚，立柱100mm*100mm*3.5厚，横梁100*50*3厚，顶部0.6厚彩钢瓦，具体以现场实际为准。
2. 连接方式：与基础采用膨胀螺栓连接（螺栓规格：M12），具体以现场实际为准。</t>
  </si>
  <si>
    <r>
      <rPr>
        <sz val="10.5"/>
        <color rgb="FF000000"/>
        <rFont val="Segoe UI"/>
        <charset val="204"/>
      </rPr>
      <t>按顶棚投影面积计算，面积</t>
    </r>
    <r>
      <rPr>
        <sz val="10.5"/>
        <color rgb="FF000000"/>
        <rFont val="Segoe UI"/>
        <charset val="204"/>
      </rPr>
      <t xml:space="preserve"> </t>
    </r>
    <r>
      <rPr>
        <sz val="10.5"/>
        <color rgb="FF000000"/>
        <rFont val="Segoe UI"/>
        <charset val="204"/>
      </rPr>
      <t>=顶棚长度</t>
    </r>
    <r>
      <rPr>
        <sz val="10.5"/>
        <color rgb="FF000000"/>
        <rFont val="Segoe UI"/>
        <charset val="204"/>
      </rPr>
      <t>×顶棚宽度</t>
    </r>
  </si>
  <si>
    <t>1.立柱运输、就位
2. 膨胀螺栓安装、立柱、横梁等固定
3. 立柱、横梁等防腐涂装（若镀锌后需修补，含补漆等 ）
4.顶棚安装、固定。</t>
  </si>
  <si>
    <t>（1）工程量计算：上述项目工程量“设备房顶棚面积约为175平方米”为预估暂定量，施工时按设备基础顶棚长度、宽度计算，经验收合格后按合同约定据实结算。
（2）综合单价：由报价单位结合市场信息价及企业内部投标价格体系进行报价，需涵盖完成对应项目所需的人工、材料、机械、管理费、利润、风险等全部费用 ，企业可结合自身成本、市场竞争等自主确定各组成部分价格，严禁偏离市场正常价格区间过高或过低恶意报价。
（3）特殊说明：
①设备房顶棚长度及宽度等参数，响应单位可结合施工方案细化，若与采购要求有差异，需单独说明并报价；
②所有材料必须满足国家及行业相关质量标准（如钢材符合 GB/T 700 等标准、涂料符合 GB 18582 等标准 ），进场时需向采购方提供合格证明（如材质报告、检测报告、出厂合格证等 ）；安装工艺严格遵循现行施工规范（如《建筑施工高处作业安全技术规范》JGJ 80 、《钢结构工程施工质量验收标准》GB 50205 等 ）及设计要求。</t>
  </si>
  <si>
    <t>厨房清单列表</t>
  </si>
  <si>
    <t/>
  </si>
  <si>
    <r>
      <rPr>
        <b/>
        <sz val="13"/>
        <rFont val="FangSong"/>
        <charset val="134"/>
      </rPr>
      <t>委托单位</t>
    </r>
    <r>
      <rPr>
        <sz val="13"/>
        <rFont val="FangSong"/>
        <charset val="134"/>
      </rPr>
      <t xml:space="preserve"> </t>
    </r>
    <r>
      <rPr>
        <b/>
        <sz val="13"/>
        <rFont val="FangSong"/>
        <charset val="134"/>
      </rPr>
      <t>：</t>
    </r>
  </si>
  <si>
    <r>
      <rPr>
        <b/>
        <sz val="13"/>
        <rFont val="FangSong"/>
        <charset val="134"/>
      </rPr>
      <t xml:space="preserve">报价日期：     年   月  </t>
    </r>
    <r>
      <rPr>
        <sz val="13"/>
        <rFont val="FangSong"/>
        <charset val="134"/>
      </rPr>
      <t xml:space="preserve"> </t>
    </r>
    <r>
      <rPr>
        <b/>
        <sz val="13"/>
        <rFont val="FangSong"/>
        <charset val="134"/>
      </rPr>
      <t>日</t>
    </r>
  </si>
  <si>
    <r>
      <rPr>
        <b/>
        <sz val="13"/>
        <rFont val="SimSun"/>
        <charset val="134"/>
      </rPr>
      <t>序号</t>
    </r>
  </si>
  <si>
    <r>
      <rPr>
        <b/>
        <sz val="13"/>
        <rFont val="SimSun"/>
        <charset val="134"/>
      </rPr>
      <t>项目名称</t>
    </r>
  </si>
  <si>
    <r>
      <rPr>
        <b/>
        <sz val="13"/>
        <rFont val="SimSun"/>
        <charset val="134"/>
      </rPr>
      <t>金</t>
    </r>
    <r>
      <rPr>
        <sz val="13"/>
        <rFont val="SimSun"/>
        <charset val="134"/>
      </rPr>
      <t xml:space="preserve">    </t>
    </r>
    <r>
      <rPr>
        <b/>
        <sz val="13"/>
        <rFont val="SimSun"/>
        <charset val="134"/>
      </rPr>
      <t>额</t>
    </r>
  </si>
  <si>
    <r>
      <rPr>
        <b/>
        <sz val="13"/>
        <rFont val="SimSun"/>
        <charset val="134"/>
      </rPr>
      <t>备</t>
    </r>
    <r>
      <rPr>
        <sz val="13"/>
        <rFont val="SimSun"/>
        <charset val="134"/>
      </rPr>
      <t xml:space="preserve">    </t>
    </r>
    <r>
      <rPr>
        <b/>
        <sz val="13"/>
        <rFont val="SimSun"/>
        <charset val="134"/>
      </rPr>
      <t>注</t>
    </r>
  </si>
  <si>
    <r>
      <rPr>
        <b/>
        <sz val="13"/>
        <rFont val="SimSun"/>
        <charset val="134"/>
      </rPr>
      <t>一</t>
    </r>
  </si>
  <si>
    <r>
      <rPr>
        <b/>
        <sz val="13"/>
        <rFont val="SimSun"/>
        <charset val="134"/>
      </rPr>
      <t>厨房设备项目</t>
    </r>
  </si>
  <si>
    <r>
      <rPr>
        <b/>
        <sz val="13"/>
        <rFont val="SimSun"/>
        <charset val="134"/>
      </rPr>
      <t>二</t>
    </r>
  </si>
  <si>
    <r>
      <rPr>
        <b/>
        <sz val="13"/>
        <rFont val="SimSun"/>
        <charset val="134"/>
      </rPr>
      <t>厨房抽油烟系统</t>
    </r>
  </si>
  <si>
    <r>
      <rPr>
        <b/>
        <sz val="13"/>
        <rFont val="SimSun"/>
        <charset val="134"/>
      </rPr>
      <t>三</t>
    </r>
  </si>
  <si>
    <r>
      <rPr>
        <b/>
        <sz val="13"/>
        <rFont val="SimSun"/>
        <charset val="134"/>
      </rPr>
      <t>厨房送鲜风系统</t>
    </r>
  </si>
  <si>
    <r>
      <rPr>
        <b/>
        <sz val="13"/>
        <rFont val="SimSun"/>
        <charset val="134"/>
      </rPr>
      <t>四</t>
    </r>
  </si>
  <si>
    <r>
      <rPr>
        <b/>
        <sz val="13"/>
        <rFont val="SimSun"/>
        <charset val="134"/>
      </rPr>
      <t>安装人工及运输费用</t>
    </r>
  </si>
  <si>
    <r>
      <rPr>
        <b/>
        <sz val="13"/>
        <rFont val="SimSun"/>
        <charset val="134"/>
      </rPr>
      <t>工程总价</t>
    </r>
  </si>
  <si>
    <t>含税点</t>
  </si>
  <si>
    <r>
      <rPr>
        <b/>
        <sz val="13"/>
        <rFont val="SimSun"/>
        <charset val="134"/>
      </rPr>
      <t>大写：</t>
    </r>
  </si>
  <si>
    <r>
      <rPr>
        <b/>
        <sz val="15"/>
        <rFont val="SimSun"/>
        <charset val="134"/>
      </rPr>
      <t>厨房设备报价清单</t>
    </r>
  </si>
  <si>
    <r>
      <rPr>
        <b/>
        <sz val="9"/>
        <rFont val="SimSun"/>
        <charset val="134"/>
      </rPr>
      <t>序号</t>
    </r>
  </si>
  <si>
    <r>
      <rPr>
        <b/>
        <sz val="9"/>
        <rFont val="SimSun"/>
        <charset val="134"/>
      </rPr>
      <t>产品名称</t>
    </r>
  </si>
  <si>
    <r>
      <rPr>
        <b/>
        <sz val="9"/>
        <rFont val="SimSun"/>
        <charset val="134"/>
      </rPr>
      <t>参考图片</t>
    </r>
  </si>
  <si>
    <r>
      <rPr>
        <b/>
        <sz val="9"/>
        <rFont val="SimSun"/>
        <charset val="134"/>
      </rPr>
      <t>尺寸/型号</t>
    </r>
  </si>
  <si>
    <r>
      <rPr>
        <b/>
        <sz val="9"/>
        <rFont val="SimSun"/>
        <charset val="134"/>
      </rPr>
      <t>产品说明</t>
    </r>
  </si>
  <si>
    <r>
      <rPr>
        <b/>
        <sz val="9"/>
        <rFont val="SimSun"/>
        <charset val="134"/>
      </rPr>
      <t>数量</t>
    </r>
  </si>
  <si>
    <r>
      <rPr>
        <b/>
        <sz val="9"/>
        <rFont val="SimSun"/>
        <charset val="134"/>
      </rPr>
      <t>单位</t>
    </r>
  </si>
  <si>
    <r>
      <rPr>
        <b/>
        <sz val="9"/>
        <rFont val="SimSun"/>
        <charset val="134"/>
      </rPr>
      <t>单</t>
    </r>
    <r>
      <rPr>
        <sz val="9"/>
        <rFont val="SimSun"/>
        <charset val="134"/>
      </rPr>
      <t xml:space="preserve">  </t>
    </r>
    <r>
      <rPr>
        <b/>
        <sz val="9"/>
        <rFont val="SimSun"/>
        <charset val="134"/>
      </rPr>
      <t>价</t>
    </r>
  </si>
  <si>
    <r>
      <rPr>
        <b/>
        <sz val="9"/>
        <rFont val="SimSun"/>
        <charset val="134"/>
      </rPr>
      <t>金</t>
    </r>
    <r>
      <rPr>
        <sz val="9"/>
        <rFont val="SimSun"/>
        <charset val="134"/>
      </rPr>
      <t xml:space="preserve">  </t>
    </r>
    <r>
      <rPr>
        <b/>
        <sz val="9"/>
        <rFont val="SimSun"/>
        <charset val="134"/>
      </rPr>
      <t>额</t>
    </r>
  </si>
  <si>
    <r>
      <rPr>
        <sz val="9"/>
        <rFont val="SimSun"/>
        <charset val="134"/>
      </rPr>
      <t>双星洗碗池</t>
    </r>
  </si>
  <si>
    <r>
      <rPr>
        <sz val="9"/>
        <rFont val="SimSun"/>
        <charset val="134"/>
      </rPr>
      <t xml:space="preserve">1200*700*800
</t>
    </r>
    <r>
      <rPr>
        <sz val="9"/>
        <rFont val="SimSun"/>
        <charset val="134"/>
      </rPr>
      <t xml:space="preserve">   +150</t>
    </r>
  </si>
  <si>
    <r>
      <rPr>
        <sz val="9"/>
        <rFont val="SimSun"/>
        <charset val="134"/>
      </rPr>
      <t xml:space="preserve">沥水面板采用SUS201# δ=1.0㎜不锈钢
</t>
    </r>
    <r>
      <rPr>
        <sz val="9"/>
        <rFont val="SimSun"/>
        <charset val="134"/>
      </rPr>
      <t xml:space="preserve">板制作，焊接不锈钢星盆；脚用Φ38㎜
</t>
    </r>
    <r>
      <rPr>
        <sz val="9"/>
        <rFont val="SimSun"/>
        <charset val="134"/>
      </rPr>
      <t xml:space="preserve">不锈钢圆管、拉管用φ32圆管制作，配
</t>
    </r>
    <r>
      <rPr>
        <sz val="9"/>
        <rFont val="SimSun"/>
        <charset val="134"/>
      </rPr>
      <t>可调节子弹脚。</t>
    </r>
  </si>
  <si>
    <r>
      <rPr>
        <sz val="11"/>
        <rFont val="SimSun"/>
        <charset val="134"/>
      </rPr>
      <t>台</t>
    </r>
  </si>
  <si>
    <r>
      <rPr>
        <sz val="9"/>
        <rFont val="SimSun"/>
        <charset val="134"/>
      </rPr>
      <t>挂墙电热开水器</t>
    </r>
  </si>
  <si>
    <r>
      <rPr>
        <sz val="9"/>
        <rFont val="SimSun"/>
        <charset val="134"/>
      </rPr>
      <t>405*360*840</t>
    </r>
  </si>
  <si>
    <r>
      <rPr>
        <sz val="9"/>
        <rFont val="SimSun"/>
        <charset val="134"/>
      </rPr>
      <t xml:space="preserve">信兴牌，功率：6KW/380V，容量：
</t>
    </r>
    <r>
      <rPr>
        <sz val="9"/>
        <rFont val="SimSun"/>
        <charset val="134"/>
      </rPr>
      <t xml:space="preserve">40L，整体灌注发泡保温，不锈钢外
</t>
    </r>
    <r>
      <rPr>
        <sz val="9"/>
        <rFont val="SimSun"/>
        <charset val="134"/>
      </rPr>
      <t>壳，配不锈钢挂墙架。</t>
    </r>
  </si>
  <si>
    <r>
      <rPr>
        <sz val="9"/>
        <rFont val="SimSun"/>
        <charset val="134"/>
      </rPr>
      <t>台</t>
    </r>
  </si>
  <si>
    <r>
      <rPr>
        <sz val="9"/>
        <rFont val="SimSun"/>
        <charset val="134"/>
      </rPr>
      <t>四门双机双温雪柜</t>
    </r>
  </si>
  <si>
    <r>
      <rPr>
        <sz val="9"/>
        <rFont val="SimSun"/>
        <charset val="134"/>
      </rPr>
      <t xml:space="preserve">1220*710*195
</t>
    </r>
    <r>
      <rPr>
        <sz val="9"/>
        <rFont val="SimSun"/>
        <charset val="134"/>
      </rPr>
      <t xml:space="preserve">     0</t>
    </r>
  </si>
  <si>
    <r>
      <rPr>
        <sz val="9"/>
        <rFont val="SimSun"/>
        <charset val="134"/>
      </rPr>
      <t xml:space="preserve">温度范围：-15℃~-5℃/0℃~
</t>
    </r>
    <r>
      <rPr>
        <sz val="9"/>
        <rFont val="SimSun"/>
        <charset val="134"/>
      </rPr>
      <t xml:space="preserve">10℃ , 不锈钢箱体加厚保温层，暗
</t>
    </r>
    <r>
      <rPr>
        <sz val="9"/>
        <rFont val="SimSun"/>
        <charset val="134"/>
      </rPr>
      <t xml:space="preserve">藏铜管蒸发器、冷凝器，制冷方
</t>
    </r>
    <r>
      <rPr>
        <sz val="9"/>
        <rFont val="SimSun"/>
        <charset val="134"/>
      </rPr>
      <t xml:space="preserve">式：直冷，进口压缩机组，  自动回
</t>
    </r>
    <r>
      <rPr>
        <sz val="9"/>
        <rFont val="SimSun"/>
        <charset val="134"/>
      </rPr>
      <t>归弹簧门。</t>
    </r>
  </si>
  <si>
    <r>
      <rPr>
        <sz val="9"/>
        <rFont val="SimSun"/>
        <charset val="134"/>
      </rPr>
      <t>单孔收糠台</t>
    </r>
  </si>
  <si>
    <r>
      <rPr>
        <sz val="9"/>
        <rFont val="SimSun"/>
        <charset val="134"/>
      </rPr>
      <t xml:space="preserve">700*700*800
</t>
    </r>
    <r>
      <rPr>
        <sz val="9"/>
        <rFont val="SimSun"/>
        <charset val="134"/>
      </rPr>
      <t>+150</t>
    </r>
  </si>
  <si>
    <r>
      <rPr>
        <sz val="9"/>
        <rFont val="SimSun"/>
        <charset val="134"/>
      </rPr>
      <t xml:space="preserve">面板采用SUS201# δ=1.0mm不锈钢板制
</t>
    </r>
    <r>
      <rPr>
        <sz val="9"/>
        <rFont val="SimSun"/>
        <charset val="134"/>
      </rPr>
      <t xml:space="preserve">作，底焊接槽形加强筋； φ38不锈钢管
</t>
    </r>
    <r>
      <rPr>
        <sz val="9"/>
        <rFont val="SimSun"/>
        <charset val="134"/>
      </rPr>
      <t>作脚架,配可调节子弹脚。</t>
    </r>
  </si>
  <si>
    <r>
      <rPr>
        <sz val="9"/>
        <rFont val="SimSun"/>
        <charset val="134"/>
      </rPr>
      <t>双层挂墙架</t>
    </r>
  </si>
  <si>
    <r>
      <rPr>
        <sz val="9"/>
        <rFont val="SimSun"/>
        <charset val="134"/>
      </rPr>
      <t>1900*400*700</t>
    </r>
  </si>
  <si>
    <r>
      <rPr>
        <sz val="9"/>
        <rFont val="SimSun"/>
        <charset val="134"/>
      </rPr>
      <t>采用SUS201# δ=1.0㎜不锈钢板制作</t>
    </r>
  </si>
  <si>
    <r>
      <rPr>
        <sz val="9"/>
        <rFont val="SimSun"/>
        <charset val="134"/>
      </rPr>
      <t>双通道打荷台</t>
    </r>
  </si>
  <si>
    <r>
      <rPr>
        <sz val="9"/>
        <rFont val="SimSun"/>
        <charset val="134"/>
      </rPr>
      <t>1500*700*800</t>
    </r>
  </si>
  <si>
    <r>
      <rPr>
        <sz val="9"/>
        <rFont val="SimSun"/>
        <charset val="134"/>
      </rPr>
      <t xml:space="preserve">面板采用SUS201# δ=1.0mm不锈钢板制
</t>
    </r>
    <r>
      <rPr>
        <sz val="9"/>
        <rFont val="SimSun"/>
        <charset val="134"/>
      </rPr>
      <t xml:space="preserve">作，底焊接槽形加强筋；层板、侧板及
</t>
    </r>
    <r>
      <rPr>
        <sz val="9"/>
        <rFont val="SimSun"/>
        <charset val="134"/>
      </rPr>
      <t xml:space="preserve">趟门采用 δ=0.8mm不锈钢板制作， φ38
</t>
    </r>
    <r>
      <rPr>
        <sz val="9"/>
        <rFont val="SimSun"/>
        <charset val="134"/>
      </rPr>
      <t>不锈钢管作脚架,配可调节子弹脚。</t>
    </r>
  </si>
  <si>
    <r>
      <rPr>
        <sz val="9"/>
        <rFont val="SimSun"/>
        <charset val="134"/>
      </rPr>
      <t>双层砧板工作台</t>
    </r>
  </si>
  <si>
    <r>
      <rPr>
        <sz val="9"/>
        <rFont val="SimSun"/>
        <charset val="134"/>
      </rPr>
      <t xml:space="preserve">面板采用SUS201# δ=1.0mm不锈钢板制
</t>
    </r>
    <r>
      <rPr>
        <sz val="9"/>
        <rFont val="SimSun"/>
        <charset val="134"/>
      </rPr>
      <t xml:space="preserve">作，底焊接槽形加强筋；下层板采用 δ
</t>
    </r>
    <r>
      <rPr>
        <sz val="9"/>
        <rFont val="SimSun"/>
        <charset val="134"/>
      </rPr>
      <t xml:space="preserve">=0.8mm不锈钢板， φ38不锈钢管作脚
</t>
    </r>
    <r>
      <rPr>
        <sz val="9"/>
        <rFont val="SimSun"/>
        <charset val="134"/>
      </rPr>
      <t>架,配可调节子弹脚。</t>
    </r>
  </si>
  <si>
    <r>
      <rPr>
        <sz val="9"/>
        <rFont val="SimSun"/>
        <charset val="134"/>
      </rPr>
      <t>六盆电蒸饭柜</t>
    </r>
  </si>
  <si>
    <r>
      <rPr>
        <sz val="9"/>
        <rFont val="SimSun"/>
        <charset val="134"/>
      </rPr>
      <t>710*650*995</t>
    </r>
  </si>
  <si>
    <r>
      <rPr>
        <sz val="9"/>
        <rFont val="SimSun"/>
        <charset val="134"/>
      </rPr>
      <t xml:space="preserve">劲厨牌，不锈钢柜身，整体聚氨酯发
</t>
    </r>
    <r>
      <rPr>
        <sz val="9"/>
        <rFont val="SimSun"/>
        <charset val="134"/>
      </rPr>
      <t xml:space="preserve">泡；加重泄压阀， 自动进水， 自动溢水
</t>
    </r>
    <r>
      <rPr>
        <sz val="9"/>
        <rFont val="SimSun"/>
        <charset val="134"/>
      </rPr>
      <t xml:space="preserve">装置；功率：6KW/380V，蒸饭量：
</t>
    </r>
    <r>
      <rPr>
        <sz val="9"/>
        <rFont val="SimSun"/>
        <charset val="134"/>
      </rPr>
      <t xml:space="preserve">20Kg，可供人数：120-150人，蒸饭时
</t>
    </r>
    <r>
      <rPr>
        <sz val="9"/>
        <rFont val="SimSun"/>
        <charset val="134"/>
      </rPr>
      <t>间：45mi</t>
    </r>
  </si>
  <si>
    <r>
      <rPr>
        <sz val="9"/>
        <rFont val="SimSun"/>
        <charset val="134"/>
      </rPr>
      <t>炉拼台</t>
    </r>
  </si>
  <si>
    <r>
      <rPr>
        <sz val="9"/>
        <rFont val="SimSun"/>
        <charset val="134"/>
      </rPr>
      <t xml:space="preserve">300*950*800
</t>
    </r>
    <r>
      <rPr>
        <sz val="9"/>
        <rFont val="SimSun"/>
        <charset val="134"/>
      </rPr>
      <t>+450</t>
    </r>
  </si>
  <si>
    <r>
      <rPr>
        <sz val="9"/>
        <rFont val="SimSun"/>
        <charset val="134"/>
      </rPr>
      <t xml:space="preserve">        n
</t>
    </r>
    <r>
      <rPr>
        <sz val="8"/>
        <rFont val="Arial"/>
        <charset val="134"/>
      </rPr>
      <t xml:space="preserve">
</t>
    </r>
    <r>
      <rPr>
        <sz val="9"/>
        <rFont val="SimSun"/>
        <charset val="134"/>
      </rPr>
      <t>采用SUS201# δ=1.0㎜不锈钢板制作.</t>
    </r>
  </si>
  <si>
    <r>
      <rPr>
        <sz val="9"/>
        <rFont val="SimSun"/>
        <charset val="134"/>
      </rPr>
      <t xml:space="preserve">电磁大锅连小炒
</t>
    </r>
    <r>
      <rPr>
        <sz val="9"/>
        <rFont val="SimSun"/>
        <charset val="134"/>
      </rPr>
      <t>炉</t>
    </r>
  </si>
  <si>
    <r>
      <rPr>
        <sz val="9"/>
        <rFont val="SimSun"/>
        <charset val="134"/>
      </rPr>
      <t xml:space="preserve">1800*950*800
</t>
    </r>
    <r>
      <rPr>
        <sz val="9"/>
        <rFont val="SimSun"/>
        <charset val="134"/>
      </rPr>
      <t xml:space="preserve">   +400</t>
    </r>
  </si>
  <si>
    <r>
      <rPr>
        <sz val="9"/>
        <rFont val="SimSun"/>
        <charset val="134"/>
      </rPr>
      <t xml:space="preserve">外壳采用SUS201#0.8mm不锈钢板制作；
</t>
    </r>
    <r>
      <rPr>
        <sz val="9"/>
        <rFont val="SimSun"/>
        <charset val="134"/>
      </rPr>
      <t xml:space="preserve">炉通脚采用直径50mm不锈钢管包钢管以
</t>
    </r>
    <r>
      <rPr>
        <sz val="9"/>
        <rFont val="SimSun"/>
        <charset val="134"/>
      </rPr>
      <t xml:space="preserve">及高度调整螺丝组成；主机2个
</t>
    </r>
    <r>
      <rPr>
        <sz val="9"/>
        <rFont val="SimSun"/>
        <charset val="134"/>
      </rPr>
      <t xml:space="preserve">  （25+15KW/380V)，高频线电磁线圈；
</t>
    </r>
    <r>
      <rPr>
        <sz val="9"/>
        <rFont val="SimSun"/>
        <charset val="134"/>
      </rPr>
      <t xml:space="preserve">调节开关为磁力控制开关，数码显示板
</t>
    </r>
    <r>
      <rPr>
        <sz val="9"/>
        <rFont val="SimSun"/>
        <charset val="134"/>
      </rPr>
      <t>。</t>
    </r>
  </si>
  <si>
    <r>
      <rPr>
        <sz val="9"/>
        <rFont val="SimSun"/>
        <charset val="134"/>
      </rPr>
      <t>电磁单头煲汤炉</t>
    </r>
  </si>
  <si>
    <r>
      <rPr>
        <sz val="9"/>
        <rFont val="SimSun"/>
        <charset val="134"/>
      </rPr>
      <t>650*700*1200</t>
    </r>
  </si>
  <si>
    <r>
      <rPr>
        <sz val="9"/>
        <rFont val="SimSun"/>
        <charset val="134"/>
      </rPr>
      <t xml:space="preserve">外壳采用SUS201#0.8mm不锈钢板制作；
</t>
    </r>
    <r>
      <rPr>
        <sz val="9"/>
        <rFont val="SimSun"/>
        <charset val="134"/>
      </rPr>
      <t xml:space="preserve">炉通脚采用直径50mm不锈钢管包钢管以
</t>
    </r>
    <r>
      <rPr>
        <sz val="9"/>
        <rFont val="SimSun"/>
        <charset val="134"/>
      </rPr>
      <t xml:space="preserve">及高度调整螺丝组成；主机1个
</t>
    </r>
    <r>
      <rPr>
        <sz val="9"/>
        <rFont val="SimSun"/>
        <charset val="134"/>
      </rPr>
      <t xml:space="preserve">  （15KW/380V)，高频线电磁线圈；调节
</t>
    </r>
    <r>
      <rPr>
        <sz val="9"/>
        <rFont val="SimSun"/>
        <charset val="134"/>
      </rPr>
      <t xml:space="preserve">开关为磁力控制开关，数码显示板；配
</t>
    </r>
    <r>
      <rPr>
        <sz val="9"/>
        <rFont val="SimSun"/>
        <charset val="134"/>
      </rPr>
      <t>φ500mm电磁炉专用煲汤桶1个。</t>
    </r>
  </si>
  <si>
    <r>
      <rPr>
        <sz val="9"/>
        <rFont val="SimSun"/>
        <charset val="134"/>
      </rPr>
      <t>五格保温汤池</t>
    </r>
  </si>
  <si>
    <r>
      <rPr>
        <sz val="9"/>
        <rFont val="SimSun"/>
        <charset val="134"/>
      </rPr>
      <t>1800*700*800</t>
    </r>
  </si>
  <si>
    <r>
      <rPr>
        <sz val="9"/>
        <rFont val="SimSun"/>
        <charset val="134"/>
      </rPr>
      <t xml:space="preserve">面板采用SUS201# δ=1.0mm不锈钢板制
</t>
    </r>
    <r>
      <rPr>
        <sz val="9"/>
        <rFont val="SimSun"/>
        <charset val="134"/>
      </rPr>
      <t xml:space="preserve">作，侧板、背板及水池采用SUS201# δ
</t>
    </r>
    <r>
      <rPr>
        <sz val="9"/>
        <rFont val="SimSun"/>
        <charset val="134"/>
      </rPr>
      <t xml:space="preserve">=0.8mm不锈钢板制作，下层疏格采用不
</t>
    </r>
    <r>
      <rPr>
        <sz val="9"/>
        <rFont val="SimSun"/>
        <charset val="134"/>
      </rPr>
      <t xml:space="preserve">锈钢板折弯制作，配5套1/1*150mm份数
</t>
    </r>
    <r>
      <rPr>
        <sz val="9"/>
        <rFont val="SimSun"/>
        <charset val="134"/>
      </rPr>
      <t xml:space="preserve">盆，2KW/220V发热管， 自动恒温控系
</t>
    </r>
    <r>
      <rPr>
        <sz val="9"/>
        <rFont val="SimSun"/>
        <charset val="134"/>
      </rPr>
      <t>统，可调节子弹脚。</t>
    </r>
  </si>
  <si>
    <r>
      <rPr>
        <sz val="9"/>
        <rFont val="SimSun"/>
        <charset val="134"/>
      </rPr>
      <t>保温饭车</t>
    </r>
  </si>
  <si>
    <r>
      <rPr>
        <sz val="9"/>
        <rFont val="SimSun"/>
        <charset val="134"/>
      </rPr>
      <t>700*700*800</t>
    </r>
  </si>
  <si>
    <r>
      <rPr>
        <sz val="9"/>
        <rFont val="SimSun"/>
        <charset val="134"/>
      </rPr>
      <t xml:space="preserve">面板采用SUS201# δ=1.0mm不锈钢板制
</t>
    </r>
    <r>
      <rPr>
        <sz val="9"/>
        <rFont val="SimSun"/>
        <charset val="134"/>
      </rPr>
      <t xml:space="preserve">作，其他采用0.8mm不锈钢板，内桶配
</t>
    </r>
    <r>
      <rPr>
        <sz val="9"/>
        <rFont val="SimSun"/>
        <charset val="134"/>
      </rPr>
      <t xml:space="preserve">一个500*500的不锈钢桶，国产优质6分
</t>
    </r>
    <r>
      <rPr>
        <sz val="9"/>
        <rFont val="SimSun"/>
        <charset val="134"/>
      </rPr>
      <t>排水球阀，配4个万向脚轮。</t>
    </r>
  </si>
  <si>
    <r>
      <rPr>
        <sz val="9"/>
        <rFont val="SimSun"/>
        <charset val="134"/>
      </rPr>
      <t>高温消毒柜</t>
    </r>
  </si>
  <si>
    <r>
      <rPr>
        <sz val="9"/>
        <rFont val="SimSun"/>
        <charset val="134"/>
      </rPr>
      <t xml:space="preserve">1170*520*190
</t>
    </r>
    <r>
      <rPr>
        <sz val="9"/>
        <rFont val="SimSun"/>
        <charset val="134"/>
      </rPr>
      <t>0</t>
    </r>
  </si>
  <si>
    <r>
      <rPr>
        <sz val="9"/>
        <rFont val="SimSun"/>
        <charset val="134"/>
      </rPr>
      <t>功率：约2.6KW/220V，容量：约800l</t>
    </r>
  </si>
  <si>
    <r>
      <rPr>
        <sz val="9"/>
        <rFont val="SimSun"/>
        <charset val="134"/>
      </rPr>
      <t>回收车</t>
    </r>
  </si>
  <si>
    <r>
      <rPr>
        <sz val="9"/>
        <rFont val="SimSun"/>
        <charset val="134"/>
      </rPr>
      <t xml:space="preserve">定制产品
</t>
    </r>
    <r>
      <rPr>
        <sz val="9"/>
        <rFont val="SimSun"/>
        <charset val="134"/>
      </rPr>
      <t>暂无图片</t>
    </r>
  </si>
  <si>
    <r>
      <rPr>
        <sz val="9"/>
        <rFont val="SimSun"/>
        <charset val="134"/>
      </rPr>
      <t>1500*600*800</t>
    </r>
  </si>
  <si>
    <r>
      <rPr>
        <sz val="9"/>
        <rFont val="SimSun"/>
        <charset val="134"/>
      </rPr>
      <t xml:space="preserve">厂制品，车身面板采用SUS201# δ
</t>
    </r>
    <r>
      <rPr>
        <sz val="9"/>
        <rFont val="SimSun"/>
        <charset val="134"/>
      </rPr>
      <t xml:space="preserve">=1.0mm不锈钢板制作，其他采用0.8mm
</t>
    </r>
    <r>
      <rPr>
        <sz val="9"/>
        <rFont val="SimSun"/>
        <charset val="134"/>
      </rPr>
      <t xml:space="preserve">不锈钢板制作，扶手采用φ30mm不锈钢
</t>
    </r>
    <r>
      <rPr>
        <sz val="9"/>
        <rFont val="SimSun"/>
        <charset val="134"/>
      </rPr>
      <t>圆管制作，配4个万向脚轮。</t>
    </r>
  </si>
  <si>
    <r>
      <rPr>
        <sz val="9"/>
        <rFont val="SimSun"/>
        <charset val="134"/>
      </rPr>
      <t>单层米面架</t>
    </r>
  </si>
  <si>
    <r>
      <rPr>
        <sz val="9"/>
        <rFont val="SimSun"/>
        <charset val="134"/>
      </rPr>
      <t>1200*700*150</t>
    </r>
  </si>
  <si>
    <r>
      <rPr>
        <sz val="9"/>
        <rFont val="SimSun"/>
        <charset val="134"/>
      </rPr>
      <t xml:space="preserve">厂制品。支柱采用50*50mm不锈钢方管
</t>
    </r>
    <r>
      <rPr>
        <sz val="9"/>
        <rFont val="SimSun"/>
        <charset val="134"/>
      </rPr>
      <t xml:space="preserve">制作，梳格采用38*25mm不锈钢扁管制
</t>
    </r>
    <r>
      <rPr>
        <sz val="9"/>
        <rFont val="SimSun"/>
        <charset val="134"/>
      </rPr>
      <t>作，配全钢可调脚。</t>
    </r>
  </si>
  <si>
    <r>
      <rPr>
        <sz val="9"/>
        <rFont val="SimSun"/>
        <charset val="134"/>
      </rPr>
      <t>四层栅格货架</t>
    </r>
  </si>
  <si>
    <r>
      <rPr>
        <sz val="9"/>
        <rFont val="SimSun"/>
        <charset val="134"/>
      </rPr>
      <t xml:space="preserve">1500*500*150
</t>
    </r>
    <r>
      <rPr>
        <sz val="9"/>
        <rFont val="SimSun"/>
        <charset val="134"/>
      </rPr>
      <t>0</t>
    </r>
  </si>
  <si>
    <r>
      <rPr>
        <sz val="9"/>
        <rFont val="SimSun"/>
        <charset val="134"/>
      </rPr>
      <t xml:space="preserve">支柱采用φ38mm不锈钢圆管制作，框架
</t>
    </r>
    <r>
      <rPr>
        <sz val="9"/>
        <rFont val="SimSun"/>
        <charset val="134"/>
      </rPr>
      <t xml:space="preserve">采用38*25不锈钢方管制作，疏格层板
</t>
    </r>
    <r>
      <rPr>
        <sz val="9"/>
        <rFont val="SimSun"/>
        <charset val="134"/>
      </rPr>
      <t xml:space="preserve">采用 δ=1.0mm不锈钢板折弯制作，配全
</t>
    </r>
    <r>
      <rPr>
        <sz val="9"/>
        <rFont val="SimSun"/>
        <charset val="134"/>
      </rPr>
      <t>钢可调脚。</t>
    </r>
  </si>
  <si>
    <r>
      <rPr>
        <sz val="9"/>
        <rFont val="SimSun"/>
        <charset val="134"/>
      </rPr>
      <t>灭蝇灯</t>
    </r>
  </si>
  <si>
    <r>
      <rPr>
        <sz val="9"/>
        <rFont val="SimSun"/>
        <charset val="134"/>
      </rPr>
      <t>16W/220V</t>
    </r>
  </si>
  <si>
    <r>
      <rPr>
        <sz val="9"/>
        <rFont val="SimSun"/>
        <charset val="134"/>
      </rPr>
      <t xml:space="preserve"> 1、规格：380*120*235mm
</t>
    </r>
    <r>
      <rPr>
        <sz val="9"/>
        <rFont val="SimSun"/>
        <charset val="134"/>
      </rPr>
      <t xml:space="preserve"> 2、功率： 16W/220V
</t>
    </r>
    <r>
      <rPr>
        <sz val="9"/>
        <rFont val="SimSun"/>
        <charset val="134"/>
      </rPr>
      <t xml:space="preserve"> 3、适用面积：70㎡
</t>
    </r>
    <r>
      <rPr>
        <sz val="9"/>
        <rFont val="SimSun"/>
        <charset val="134"/>
      </rPr>
      <t xml:space="preserve"> 4、诱蚊方式：UVA紫光灯
</t>
    </r>
    <r>
      <rPr>
        <sz val="9"/>
        <rFont val="SimSun"/>
        <charset val="134"/>
      </rPr>
      <t xml:space="preserve"> 5、放置方式：悬挂式
</t>
    </r>
    <r>
      <rPr>
        <sz val="9"/>
        <rFont val="SimSun"/>
        <charset val="134"/>
      </rPr>
      <t xml:space="preserve"> 6、材质：外壳采用加大加厚ABS材
</t>
    </r>
    <r>
      <rPr>
        <sz val="9"/>
        <rFont val="SimSun"/>
        <charset val="134"/>
      </rPr>
      <t xml:space="preserve">质抗摔阻燃，经久耐用。
</t>
    </r>
    <r>
      <rPr>
        <sz val="9"/>
        <rFont val="SimSun"/>
        <charset val="134"/>
      </rPr>
      <t xml:space="preserve"> 7、配件：灯管2支（已装机） 、粘
</t>
    </r>
    <r>
      <rPr>
        <sz val="9"/>
        <rFont val="SimSun"/>
        <charset val="134"/>
      </rPr>
      <t>纸10张。</t>
    </r>
  </si>
  <si>
    <r>
      <rPr>
        <sz val="11"/>
        <rFont val="SimSun"/>
        <charset val="134"/>
      </rPr>
      <t>盏</t>
    </r>
  </si>
  <si>
    <r>
      <rPr>
        <sz val="9"/>
        <rFont val="SimSun"/>
        <charset val="134"/>
      </rPr>
      <t>风幕机</t>
    </r>
  </si>
  <si>
    <r>
      <rPr>
        <sz val="9"/>
        <rFont val="SimSun"/>
        <charset val="134"/>
      </rPr>
      <t xml:space="preserve"> 1、规格：L=900mm
</t>
    </r>
    <r>
      <rPr>
        <sz val="9"/>
        <rFont val="SimSun"/>
        <charset val="134"/>
      </rPr>
      <t xml:space="preserve"> 2、功率：≤200W
</t>
    </r>
    <r>
      <rPr>
        <sz val="9"/>
        <rFont val="SimSun"/>
        <charset val="134"/>
      </rPr>
      <t xml:space="preserve"> 3、风速：9~11 (m/s)
</t>
    </r>
    <r>
      <rPr>
        <sz val="9"/>
        <rFont val="SimSun"/>
        <charset val="134"/>
      </rPr>
      <t xml:space="preserve"> 4、风量：2500~3000 (m³)
</t>
    </r>
    <r>
      <rPr>
        <sz val="9"/>
        <rFont val="SimSun"/>
        <charset val="134"/>
      </rPr>
      <t xml:space="preserve"> 5、控制方式：双档风速调节
</t>
    </r>
    <r>
      <rPr>
        <sz val="9"/>
        <rFont val="SimSun"/>
        <charset val="134"/>
      </rPr>
      <t xml:space="preserve"> 6、材质：ABS外壳</t>
    </r>
  </si>
  <si>
    <r>
      <rPr>
        <sz val="9"/>
        <rFont val="SimSun"/>
        <charset val="134"/>
      </rPr>
      <t>挡鼠板</t>
    </r>
  </si>
  <si>
    <r>
      <rPr>
        <sz val="9"/>
        <rFont val="SimSun"/>
        <charset val="134"/>
      </rPr>
      <t>量制</t>
    </r>
  </si>
  <si>
    <r>
      <rPr>
        <sz val="9"/>
        <rFont val="SimSun"/>
        <charset val="134"/>
      </rPr>
      <t xml:space="preserve">采用SUS201# δ=0.6mm不锈钢板制作，
</t>
    </r>
    <r>
      <rPr>
        <sz val="9"/>
        <rFont val="SimSun"/>
        <charset val="134"/>
      </rPr>
      <t>高度：600mm。</t>
    </r>
  </si>
  <si>
    <r>
      <rPr>
        <b/>
        <sz val="11"/>
        <rFont val="SimSun"/>
        <charset val="134"/>
      </rPr>
      <t>厨房设备合计：</t>
    </r>
  </si>
  <si>
    <r>
      <rPr>
        <b/>
        <sz val="11"/>
        <rFont val="SimSun"/>
        <charset val="134"/>
      </rPr>
      <t>大写：（人民币）</t>
    </r>
  </si>
  <si>
    <r>
      <rPr>
        <b/>
        <sz val="9"/>
        <rFont val="SimSun"/>
        <charset val="134"/>
      </rPr>
      <t>肆万壹仟壹佰陆拾元整</t>
    </r>
  </si>
  <si>
    <r>
      <rPr>
        <b/>
        <sz val="15"/>
        <rFont val="SimSun"/>
        <charset val="134"/>
      </rPr>
      <t>厨房抽油烟系统报价清单</t>
    </r>
  </si>
  <si>
    <r>
      <rPr>
        <sz val="9"/>
        <rFont val="SimSun"/>
        <charset val="134"/>
      </rPr>
      <t xml:space="preserve">不锈钢油网烟罩
</t>
    </r>
    <r>
      <rPr>
        <sz val="9"/>
        <rFont val="SimSun"/>
        <charset val="134"/>
      </rPr>
      <t>（配烟罩灯）</t>
    </r>
  </si>
  <si>
    <r>
      <rPr>
        <sz val="9"/>
        <rFont val="SimSun"/>
        <charset val="134"/>
      </rPr>
      <t>L*1200*500</t>
    </r>
  </si>
  <si>
    <r>
      <rPr>
        <sz val="9"/>
        <rFont val="SimSun"/>
        <charset val="134"/>
      </rPr>
      <t>采用201# δ=1.0㎜不锈钢板制作，配不锈钢集油杯。</t>
    </r>
  </si>
  <si>
    <r>
      <rPr>
        <sz val="11"/>
        <rFont val="SimSun"/>
        <charset val="134"/>
      </rPr>
      <t>米</t>
    </r>
  </si>
  <si>
    <r>
      <rPr>
        <sz val="9"/>
        <rFont val="SimSun"/>
        <charset val="134"/>
      </rPr>
      <t>不锈钢隔油网</t>
    </r>
  </si>
  <si>
    <r>
      <rPr>
        <sz val="9"/>
        <rFont val="SimSun"/>
        <charset val="134"/>
      </rPr>
      <t>采用0.8㎜不锈钢板制作。</t>
    </r>
  </si>
  <si>
    <r>
      <rPr>
        <sz val="11"/>
        <rFont val="SimSun"/>
        <charset val="134"/>
      </rPr>
      <t>块</t>
    </r>
  </si>
  <si>
    <r>
      <rPr>
        <sz val="9"/>
        <rFont val="SimSun"/>
        <charset val="134"/>
      </rPr>
      <t>不锈钢护墙板</t>
    </r>
  </si>
  <si>
    <r>
      <rPr>
        <sz val="9"/>
        <rFont val="SimSun"/>
        <charset val="134"/>
      </rPr>
      <t>采用201# δ=1.0㎜不锈钢板制作。</t>
    </r>
  </si>
  <si>
    <r>
      <rPr>
        <sz val="9"/>
        <rFont val="SimSun"/>
        <charset val="134"/>
      </rPr>
      <t>集油烟槽</t>
    </r>
  </si>
  <si>
    <r>
      <rPr>
        <sz val="9"/>
        <rFont val="SimSun"/>
        <charset val="134"/>
      </rPr>
      <t>采用0.8mm镀锌板制作。</t>
    </r>
  </si>
  <si>
    <r>
      <rPr>
        <sz val="11"/>
        <rFont val="SimSun"/>
        <charset val="134"/>
      </rPr>
      <t>㎡</t>
    </r>
  </si>
  <si>
    <r>
      <rPr>
        <sz val="9"/>
        <rFont val="SimSun"/>
        <charset val="134"/>
      </rPr>
      <t>油烟管</t>
    </r>
  </si>
  <si>
    <r>
      <rPr>
        <sz val="9"/>
        <rFont val="SimSun"/>
        <charset val="134"/>
      </rPr>
      <t>600*500</t>
    </r>
  </si>
  <si>
    <r>
      <rPr>
        <sz val="9"/>
        <rFont val="SimSun"/>
        <charset val="134"/>
      </rPr>
      <t>弯头、变通、三通</t>
    </r>
  </si>
  <si>
    <r>
      <rPr>
        <sz val="9"/>
        <rFont val="SimSun"/>
        <charset val="134"/>
      </rPr>
      <t xml:space="preserve">采用采用0.8mm镀锌板制作。每个弯头
</t>
    </r>
    <r>
      <rPr>
        <sz val="9"/>
        <rFont val="SimSun"/>
        <charset val="134"/>
      </rPr>
      <t xml:space="preserve">按最大弧长计算长度计算最大口径面积
</t>
    </r>
    <r>
      <rPr>
        <sz val="9"/>
        <rFont val="SimSun"/>
        <charset val="134"/>
      </rPr>
      <t xml:space="preserve">的2倍、变径按最大口径的最长单边计
</t>
    </r>
    <r>
      <rPr>
        <sz val="9"/>
        <rFont val="SimSun"/>
        <charset val="134"/>
      </rPr>
      <t xml:space="preserve">算面积的2倍及三通按最大长度及宽度
</t>
    </r>
    <r>
      <rPr>
        <sz val="9"/>
        <rFont val="SimSun"/>
        <charset val="134"/>
      </rPr>
      <t>的最大口径面积的2倍计算。</t>
    </r>
  </si>
  <si>
    <r>
      <rPr>
        <sz val="9"/>
        <rFont val="SimSun"/>
        <charset val="134"/>
      </rPr>
      <t>柜式抽油烟风机</t>
    </r>
  </si>
  <si>
    <r>
      <rPr>
        <sz val="9"/>
        <rFont val="SimSun"/>
        <charset val="134"/>
      </rPr>
      <t>20寸4KW</t>
    </r>
  </si>
  <si>
    <r>
      <rPr>
        <sz val="9"/>
        <rFont val="SimSun"/>
        <charset val="134"/>
      </rPr>
      <t xml:space="preserve">环保型低噪音，双进风，仿西德猪笼式
</t>
    </r>
    <r>
      <rPr>
        <sz val="9"/>
        <rFont val="SimSun"/>
        <charset val="134"/>
      </rPr>
      <t xml:space="preserve">机芯、进口轴承，双层柜身，内衬隔音
</t>
    </r>
    <r>
      <rPr>
        <sz val="9"/>
        <rFont val="SimSun"/>
        <charset val="134"/>
      </rPr>
      <t xml:space="preserve">棉，噪音：≤60dB，风量：  14750-
</t>
    </r>
    <r>
      <rPr>
        <sz val="9"/>
        <rFont val="SimSun"/>
        <charset val="134"/>
      </rPr>
      <t>18140m³/h。</t>
    </r>
  </si>
  <si>
    <r>
      <rPr>
        <sz val="9"/>
        <rFont val="SimSun"/>
        <charset val="134"/>
      </rPr>
      <t>风机底座及减震</t>
    </r>
  </si>
  <si>
    <r>
      <rPr>
        <sz val="9"/>
        <rFont val="SimSun"/>
        <charset val="134"/>
      </rPr>
      <t xml:space="preserve">采用优质槽钢和50角铁制作，防锈处
</t>
    </r>
    <r>
      <rPr>
        <sz val="9"/>
        <rFont val="SimSun"/>
        <charset val="134"/>
      </rPr>
      <t>理，配阻尼式减震器一组。</t>
    </r>
  </si>
  <si>
    <r>
      <rPr>
        <sz val="9"/>
        <rFont val="SimSun"/>
        <charset val="134"/>
      </rPr>
      <t>油烟净化器</t>
    </r>
  </si>
  <si>
    <r>
      <rPr>
        <sz val="9"/>
        <rFont val="SimSun"/>
        <charset val="134"/>
      </rPr>
      <t>553*1368*705</t>
    </r>
  </si>
  <si>
    <r>
      <rPr>
        <sz val="9"/>
        <rFont val="SimSun"/>
        <charset val="134"/>
      </rPr>
      <t xml:space="preserve">处理风量：12000m³ /h.处理效率： ≧
</t>
    </r>
    <r>
      <rPr>
        <sz val="9"/>
        <rFont val="SimSun"/>
        <charset val="134"/>
      </rPr>
      <t>92%</t>
    </r>
  </si>
  <si>
    <r>
      <rPr>
        <sz val="9"/>
        <rFont val="SimSun"/>
        <charset val="134"/>
      </rPr>
      <t>净化器底座</t>
    </r>
  </si>
  <si>
    <r>
      <rPr>
        <sz val="9"/>
        <rFont val="SimSun"/>
        <charset val="134"/>
      </rPr>
      <t>采用优质槽钢和50角铁制作，防锈处理。</t>
    </r>
  </si>
  <si>
    <r>
      <rPr>
        <sz val="9"/>
        <rFont val="SimSun"/>
        <charset val="134"/>
      </rPr>
      <t>降压启动电箱</t>
    </r>
  </si>
  <si>
    <r>
      <rPr>
        <sz val="9"/>
        <rFont val="SimSun"/>
        <charset val="134"/>
      </rPr>
      <t xml:space="preserve">降压启动电箱，有效降低启动电流，保
</t>
    </r>
    <r>
      <rPr>
        <sz val="9"/>
        <rFont val="SimSun"/>
        <charset val="134"/>
      </rPr>
      <t xml:space="preserve">护电机免受启动电流过大烧毁，含缺相
</t>
    </r>
    <r>
      <rPr>
        <sz val="9"/>
        <rFont val="SimSun"/>
        <charset val="134"/>
      </rPr>
      <t>、漏电、过载保护装置。</t>
    </r>
  </si>
  <si>
    <r>
      <rPr>
        <sz val="9"/>
        <rFont val="SimSun"/>
        <charset val="134"/>
      </rPr>
      <t>减震软接</t>
    </r>
  </si>
  <si>
    <r>
      <rPr>
        <sz val="9"/>
        <rFont val="SimSun"/>
        <charset val="134"/>
      </rPr>
      <t xml:space="preserve">国产优质防腐、防油帆布制作并作密封
</t>
    </r>
    <r>
      <rPr>
        <sz val="9"/>
        <rFont val="SimSun"/>
        <charset val="134"/>
      </rPr>
      <t>处理，配紧固件。</t>
    </r>
  </si>
  <si>
    <r>
      <rPr>
        <sz val="11"/>
        <rFont val="SimSun"/>
        <charset val="134"/>
      </rPr>
      <t>套</t>
    </r>
  </si>
  <si>
    <r>
      <rPr>
        <sz val="9"/>
        <rFont val="SimSun"/>
        <charset val="134"/>
      </rPr>
      <t>150℃防火阀</t>
    </r>
  </si>
  <si>
    <r>
      <rPr>
        <sz val="9"/>
        <rFont val="SimSun"/>
        <charset val="134"/>
      </rPr>
      <t xml:space="preserve">平时呈开启状态，火灾发生时，烟管温
</t>
    </r>
    <r>
      <rPr>
        <sz val="9"/>
        <rFont val="SimSun"/>
        <charset val="134"/>
      </rPr>
      <t xml:space="preserve">度达到150℃ , 熔断条熔断，防火阀在
</t>
    </r>
    <r>
      <rPr>
        <sz val="9"/>
        <rFont val="SimSun"/>
        <charset val="134"/>
      </rPr>
      <t>扭簧力作用下自动关闭，隔绝火源。</t>
    </r>
  </si>
  <si>
    <r>
      <rPr>
        <sz val="9"/>
        <rFont val="SimSun"/>
        <charset val="134"/>
      </rPr>
      <t>吊机费用</t>
    </r>
  </si>
  <si>
    <r>
      <rPr>
        <sz val="9"/>
        <rFont val="SimSun"/>
        <charset val="134"/>
      </rPr>
      <t>风机净化器吊至楼顶安装位，外墙管安装</t>
    </r>
  </si>
  <si>
    <r>
      <rPr>
        <sz val="11"/>
        <rFont val="SimSun"/>
        <charset val="134"/>
      </rPr>
      <t>项</t>
    </r>
  </si>
  <si>
    <r>
      <rPr>
        <sz val="9"/>
        <rFont val="SimSun"/>
        <charset val="134"/>
      </rPr>
      <t>电线电路</t>
    </r>
  </si>
  <si>
    <r>
      <rPr>
        <sz val="9"/>
        <rFont val="SimSun"/>
        <charset val="134"/>
      </rPr>
      <t xml:space="preserve">电线电路铺设由甲方负责，我方负责设
</t>
    </r>
    <r>
      <rPr>
        <sz val="9"/>
        <rFont val="SimSun"/>
        <charset val="134"/>
      </rPr>
      <t>备1米范围内电路接驳。</t>
    </r>
  </si>
  <si>
    <r>
      <rPr>
        <sz val="9"/>
        <rFont val="SimSun"/>
        <charset val="134"/>
      </rPr>
      <t>安装辅材</t>
    </r>
  </si>
  <si>
    <r>
      <rPr>
        <sz val="9"/>
        <rFont val="SimSun"/>
        <charset val="134"/>
      </rPr>
      <t xml:space="preserve">固定码/拉爆/吊码/丝杆/玻璃胶/拉钉
</t>
    </r>
    <r>
      <rPr>
        <sz val="9"/>
        <rFont val="SimSun"/>
        <charset val="134"/>
      </rPr>
      <t>等。</t>
    </r>
  </si>
  <si>
    <r>
      <rPr>
        <b/>
        <sz val="11"/>
        <rFont val="SimSun"/>
        <charset val="134"/>
      </rPr>
      <t>烹饪区抽油烟系统合计：</t>
    </r>
  </si>
  <si>
    <r>
      <rPr>
        <b/>
        <sz val="9"/>
        <rFont val="SimSun"/>
        <charset val="134"/>
      </rPr>
      <t>叁万肆仟元整</t>
    </r>
  </si>
  <si>
    <r>
      <rPr>
        <b/>
        <sz val="15"/>
        <rFont val="SimSun"/>
        <charset val="134"/>
      </rPr>
      <t>厨房补风系统报价清单</t>
    </r>
  </si>
  <si>
    <r>
      <rPr>
        <sz val="9"/>
        <rFont val="SimSun"/>
        <charset val="134"/>
      </rPr>
      <t>柜式鲜风机</t>
    </r>
  </si>
  <si>
    <r>
      <rPr>
        <sz val="9"/>
        <rFont val="SimSun"/>
        <charset val="134"/>
      </rPr>
      <t xml:space="preserve">15寸
</t>
    </r>
    <r>
      <rPr>
        <sz val="9"/>
        <rFont val="SimSun"/>
        <charset val="134"/>
      </rPr>
      <t>3KW/380V</t>
    </r>
  </si>
  <si>
    <r>
      <rPr>
        <sz val="9"/>
        <rFont val="SimSun"/>
        <charset val="134"/>
      </rPr>
      <t xml:space="preserve">环保型低噪音，双进风，仿西德猪笼式机芯
</t>
    </r>
    <r>
      <rPr>
        <sz val="9"/>
        <rFont val="SimSun"/>
        <charset val="134"/>
      </rPr>
      <t xml:space="preserve">、进口轴承，双层柜身，内衬隔音棉，噪
</t>
    </r>
    <r>
      <rPr>
        <sz val="9"/>
        <rFont val="SimSun"/>
        <charset val="134"/>
      </rPr>
      <t>音：≤60dB，风量：7821-8756m³/h。</t>
    </r>
  </si>
  <si>
    <r>
      <rPr>
        <sz val="9"/>
        <rFont val="SimSun"/>
        <charset val="134"/>
      </rPr>
      <t xml:space="preserve">采用优质槽钢和50角铁制作，防锈处理，配
</t>
    </r>
    <r>
      <rPr>
        <sz val="9"/>
        <rFont val="SimSun"/>
        <charset val="134"/>
      </rPr>
      <t>阻尼式减震器一组。</t>
    </r>
  </si>
  <si>
    <r>
      <rPr>
        <sz val="9"/>
        <rFont val="SimSun"/>
        <charset val="134"/>
      </rPr>
      <t>鲜风机启动电箱</t>
    </r>
  </si>
  <si>
    <r>
      <rPr>
        <sz val="9"/>
        <rFont val="SimSun"/>
        <charset val="134"/>
      </rPr>
      <t xml:space="preserve">降压启动电箱，有效降低启动电流，保护电
</t>
    </r>
    <r>
      <rPr>
        <sz val="9"/>
        <rFont val="SimSun"/>
        <charset val="134"/>
      </rPr>
      <t xml:space="preserve">机免受启动电流过大烧毁，含缺相、漏电、
</t>
    </r>
    <r>
      <rPr>
        <sz val="9"/>
        <rFont val="SimSun"/>
        <charset val="134"/>
      </rPr>
      <t>过载保护装置。</t>
    </r>
  </si>
  <si>
    <r>
      <rPr>
        <sz val="9"/>
        <rFont val="SimSun"/>
        <charset val="134"/>
      </rPr>
      <t>70℃防火阀</t>
    </r>
  </si>
  <si>
    <r>
      <rPr>
        <sz val="9"/>
        <rFont val="SimSun"/>
        <charset val="134"/>
      </rPr>
      <t>450*400</t>
    </r>
  </si>
  <si>
    <r>
      <rPr>
        <sz val="9"/>
        <rFont val="SimSun"/>
        <charset val="134"/>
      </rPr>
      <t xml:space="preserve">平时呈开启状态，火灾发生时，烟管温度达
</t>
    </r>
    <r>
      <rPr>
        <sz val="9"/>
        <rFont val="SimSun"/>
        <charset val="134"/>
      </rPr>
      <t xml:space="preserve">到70℃ , 熔断条熔断，防火阀在扭簧力作用
</t>
    </r>
    <r>
      <rPr>
        <sz val="9"/>
        <rFont val="SimSun"/>
        <charset val="134"/>
      </rPr>
      <t>下自动关闭，隔绝火源。</t>
    </r>
  </si>
  <si>
    <r>
      <rPr>
        <sz val="9"/>
        <rFont val="SimSun"/>
        <charset val="134"/>
      </rPr>
      <t>鲜风管</t>
    </r>
  </si>
  <si>
    <r>
      <rPr>
        <sz val="9"/>
        <rFont val="SimSun"/>
        <charset val="134"/>
      </rPr>
      <t>采用0.8mm镀锌板制作</t>
    </r>
  </si>
  <si>
    <r>
      <rPr>
        <sz val="9"/>
        <rFont val="SimSun"/>
        <charset val="134"/>
      </rPr>
      <t>弯头、变通及三通</t>
    </r>
  </si>
  <si>
    <r>
      <rPr>
        <sz val="9"/>
        <rFont val="SimSun"/>
        <charset val="134"/>
      </rPr>
      <t xml:space="preserve">采用0.8mm镀锌板制作。每个弯头按最大弧
</t>
    </r>
    <r>
      <rPr>
        <sz val="9"/>
        <rFont val="SimSun"/>
        <charset val="134"/>
      </rPr>
      <t xml:space="preserve">长计算长度计算最大口径面积的2倍、变径
</t>
    </r>
    <r>
      <rPr>
        <sz val="9"/>
        <rFont val="SimSun"/>
        <charset val="134"/>
      </rPr>
      <t xml:space="preserve">按最大口径的最长单边计算面积的2倍及三
</t>
    </r>
    <r>
      <rPr>
        <sz val="9"/>
        <rFont val="SimSun"/>
        <charset val="134"/>
      </rPr>
      <t xml:space="preserve">通按最大长度及宽度的最大口径面积的2倍
</t>
    </r>
    <r>
      <rPr>
        <sz val="9"/>
        <rFont val="SimSun"/>
        <charset val="134"/>
      </rPr>
      <t>计算。</t>
    </r>
  </si>
  <si>
    <r>
      <rPr>
        <sz val="9"/>
        <rFont val="SimSun"/>
        <charset val="134"/>
      </rPr>
      <t>不锈钢鲜风咀</t>
    </r>
  </si>
  <si>
    <r>
      <rPr>
        <sz val="9"/>
        <rFont val="SimSun"/>
        <charset val="134"/>
      </rPr>
      <t>φ 160</t>
    </r>
  </si>
  <si>
    <r>
      <rPr>
        <sz val="9"/>
        <rFont val="SimSun"/>
        <charset val="134"/>
      </rPr>
      <t xml:space="preserve">采用优质不锈钢制作，风口45 °调节，风口
</t>
    </r>
    <r>
      <rPr>
        <sz val="9"/>
        <rFont val="SimSun"/>
        <charset val="134"/>
      </rPr>
      <t>颈部配风量调整板，可随意调整风量。</t>
    </r>
  </si>
  <si>
    <r>
      <rPr>
        <sz val="11"/>
        <rFont val="SimSun"/>
        <charset val="134"/>
      </rPr>
      <t>个</t>
    </r>
  </si>
  <si>
    <r>
      <rPr>
        <sz val="9"/>
        <rFont val="SimSun"/>
        <charset val="134"/>
      </rPr>
      <t>铝合金播风口</t>
    </r>
  </si>
  <si>
    <r>
      <rPr>
        <sz val="9"/>
        <rFont val="SimSun"/>
        <charset val="134"/>
      </rPr>
      <t>300*200</t>
    </r>
  </si>
  <si>
    <r>
      <rPr>
        <sz val="9"/>
        <rFont val="SimSun"/>
        <charset val="134"/>
      </rPr>
      <t>采用优质铝合金制作，可调整风量及风向。</t>
    </r>
  </si>
  <si>
    <r>
      <rPr>
        <sz val="9"/>
        <rFont val="SimSun"/>
        <charset val="134"/>
      </rPr>
      <t xml:space="preserve">国产优质防腐、防油帆布制作并作密封处
</t>
    </r>
    <r>
      <rPr>
        <sz val="9"/>
        <rFont val="SimSun"/>
        <charset val="134"/>
      </rPr>
      <t>理，配紧固件。</t>
    </r>
  </si>
  <si>
    <r>
      <rPr>
        <sz val="9"/>
        <rFont val="SimSun"/>
        <charset val="134"/>
      </rPr>
      <t>辅助材料</t>
    </r>
  </si>
  <si>
    <r>
      <rPr>
        <sz val="9"/>
        <rFont val="SimSun"/>
        <charset val="134"/>
      </rPr>
      <t>拉爆/吊码/丝杆/玻璃胶/拉钉等。</t>
    </r>
  </si>
  <si>
    <r>
      <rPr>
        <sz val="9"/>
        <rFont val="SimSun"/>
        <charset val="134"/>
      </rPr>
      <t>风机电线电路接驳</t>
    </r>
  </si>
  <si>
    <r>
      <rPr>
        <sz val="9"/>
        <rFont val="SimSun"/>
        <charset val="134"/>
      </rPr>
      <t xml:space="preserve">电线电路铺设由甲方负责，我方负责设备1
</t>
    </r>
    <r>
      <rPr>
        <sz val="9"/>
        <rFont val="SimSun"/>
        <charset val="134"/>
      </rPr>
      <t>米范围内电路接驳。</t>
    </r>
  </si>
  <si>
    <r>
      <rPr>
        <b/>
        <sz val="12"/>
        <rFont val="SimSun"/>
        <charset val="134"/>
      </rPr>
      <t>送鲜风系统合计：</t>
    </r>
  </si>
  <si>
    <r>
      <rPr>
        <b/>
        <sz val="12"/>
        <rFont val="SimSun"/>
        <charset val="134"/>
      </rPr>
      <t>大写：（人民币）</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</si>
</sst>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8">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 numFmtId="178" formatCode="0.0_ "/>
    <numFmt numFmtId="179" formatCode="#,##0.00_ "/>
  </numFmts>
  <fonts count="69">
    <font>
      <sz val="11"/>
      <color rgb="FF000000"/>
      <name val="Arial"/>
      <charset val="204"/>
    </font>
    <font>
      <b/>
      <sz val="15"/>
      <name val="SimSun"/>
      <charset val="134"/>
    </font>
    <font>
      <b/>
      <sz val="15"/>
      <color rgb="FF000000"/>
      <name val="SimSun"/>
      <charset val="134"/>
    </font>
    <font>
      <b/>
      <sz val="13"/>
      <color rgb="FF000000"/>
      <name val="FangSong"/>
      <charset val="134"/>
    </font>
    <font>
      <b/>
      <sz val="13"/>
      <name val="FangSong"/>
      <charset val="134"/>
    </font>
    <font>
      <b/>
      <sz val="13"/>
      <color rgb="FF000000"/>
      <name val="SimSun"/>
      <charset val="134"/>
    </font>
    <font>
      <b/>
      <sz val="13"/>
      <name val="SimSun"/>
      <charset val="134"/>
    </font>
    <font>
      <b/>
      <sz val="9"/>
      <color rgb="FF000000"/>
      <name val="SimSun"/>
      <charset val="134"/>
    </font>
    <font>
      <sz val="11"/>
      <color rgb="FF000000"/>
      <name val="SimSun"/>
      <charset val="134"/>
    </font>
    <font>
      <sz val="9"/>
      <color rgb="FF000000"/>
      <name val="SimSun"/>
      <charset val="134"/>
    </font>
    <font>
      <b/>
      <sz val="11"/>
      <color rgb="FF000000"/>
      <name val="SimSun"/>
      <charset val="134"/>
    </font>
    <font>
      <b/>
      <sz val="12"/>
      <color rgb="FF000000"/>
      <name val="SimSun"/>
      <charset val="134"/>
    </font>
    <font>
      <sz val="18"/>
      <color rgb="FF000000"/>
      <name val="方正小标宋简体"/>
      <charset val="204"/>
    </font>
    <font>
      <sz val="10.5"/>
      <color rgb="FF000000"/>
      <name val="国标黑体"/>
      <charset val="204"/>
    </font>
    <font>
      <sz val="10.5"/>
      <color rgb="FF000000"/>
      <name val="Segoe UI"/>
      <charset val="204"/>
    </font>
    <font>
      <b/>
      <sz val="10.5"/>
      <color rgb="FF000000"/>
      <name val="Segoe UI"/>
      <charset val="204"/>
    </font>
    <font>
      <sz val="10.5"/>
      <color rgb="FF000000"/>
      <name val="宋体"/>
      <charset val="204"/>
    </font>
    <font>
      <sz val="12"/>
      <name val="宋体"/>
      <charset val="134"/>
    </font>
    <font>
      <b/>
      <sz val="16"/>
      <name val="宋体"/>
      <charset val="134"/>
    </font>
    <font>
      <b/>
      <sz val="12"/>
      <name val="宋体"/>
      <charset val="134"/>
    </font>
    <font>
      <sz val="12"/>
      <color indexed="10"/>
      <name val="宋体"/>
      <charset val="134"/>
    </font>
    <font>
      <sz val="9"/>
      <name val="宋体"/>
      <charset val="134"/>
    </font>
    <font>
      <sz val="9"/>
      <color theme="1"/>
      <name val="宋体"/>
      <charset val="134"/>
      <scheme val="minor"/>
    </font>
    <font>
      <sz val="9"/>
      <name val="宋体"/>
      <charset val="134"/>
      <scheme val="minor"/>
    </font>
    <font>
      <sz val="11"/>
      <color theme="1"/>
      <name val="宋体"/>
      <charset val="134"/>
      <scheme val="minor"/>
    </font>
    <font>
      <sz val="14"/>
      <color rgb="FF00B050"/>
      <name val="宋体"/>
      <charset val="134"/>
      <scheme val="minor"/>
    </font>
    <font>
      <sz val="12"/>
      <name val="思源黑体 CN Medium"/>
      <charset val="134"/>
    </font>
    <font>
      <sz val="9"/>
      <color rgb="FF000000"/>
      <name val="宋体"/>
      <charset val="134"/>
    </font>
    <font>
      <sz val="10"/>
      <name val="宋体"/>
      <charset val="134"/>
    </font>
    <font>
      <sz val="10"/>
      <name val="宋体"/>
      <charset val="134"/>
      <scheme val="minor"/>
    </font>
    <font>
      <sz val="11"/>
      <name val="宋体"/>
      <charset val="134"/>
      <scheme val="minor"/>
    </font>
    <font>
      <sz val="11"/>
      <name val="宋体"/>
      <charset val="134"/>
    </font>
    <font>
      <sz val="10"/>
      <color rgb="FF000000"/>
      <name val="宋体"/>
      <charset val="134"/>
    </font>
    <font>
      <sz val="10.5"/>
      <name val="宋体"/>
      <charset val="134"/>
    </font>
    <font>
      <sz val="11"/>
      <name val="SimSun"/>
      <charset val="134"/>
    </font>
    <font>
      <u/>
      <sz val="12"/>
      <name val="宋体"/>
      <charset val="134"/>
    </font>
    <font>
      <b/>
      <sz val="20"/>
      <color rgb="FF000000"/>
      <name val="宋体"/>
      <charset val="134"/>
    </font>
    <font>
      <b/>
      <sz val="24"/>
      <name val="宋体"/>
      <charset val="134"/>
    </font>
    <font>
      <b/>
      <sz val="12"/>
      <color rgb="FF000000"/>
      <name val="宋体"/>
      <charset val="134"/>
    </font>
    <font>
      <b/>
      <sz val="11"/>
      <name val="宋体"/>
      <charset val="134"/>
    </font>
    <font>
      <b/>
      <sz val="11"/>
      <color rgb="FF000000"/>
      <name val="宋体"/>
      <charset val="134"/>
    </font>
    <font>
      <sz val="11"/>
      <color theme="1"/>
      <name val="宋体"/>
      <charset val="134"/>
    </font>
    <font>
      <sz val="11"/>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SimSun"/>
      <charset val="134"/>
    </font>
    <font>
      <b/>
      <sz val="12"/>
      <name val="SimSun"/>
      <charset val="134"/>
    </font>
    <font>
      <b/>
      <sz val="9"/>
      <name val="SimSun"/>
      <charset val="134"/>
    </font>
    <font>
      <b/>
      <sz val="11"/>
      <name val="SimSun"/>
      <charset val="134"/>
    </font>
    <font>
      <sz val="13"/>
      <name val="SimSun"/>
      <charset val="134"/>
    </font>
    <font>
      <sz val="13"/>
      <name val="FangSong"/>
      <charset val="134"/>
    </font>
    <font>
      <sz val="8"/>
      <name val="Arial"/>
      <charset val="134"/>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5">
    <xf numFmtId="0" fontId="0" fillId="0" borderId="0"/>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24" fillId="3" borderId="14" applyNumberFormat="0" applyFont="0" applyAlignment="0" applyProtection="0">
      <alignment vertical="center"/>
    </xf>
    <xf numFmtId="0" fontId="45"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15" applyNumberFormat="0" applyFill="0" applyAlignment="0" applyProtection="0">
      <alignment vertical="center"/>
    </xf>
    <xf numFmtId="0" fontId="49" fillId="0" borderId="15" applyNumberFormat="0" applyFill="0" applyAlignment="0" applyProtection="0">
      <alignment vertical="center"/>
    </xf>
    <xf numFmtId="0" fontId="50" fillId="0" borderId="16" applyNumberFormat="0" applyFill="0" applyAlignment="0" applyProtection="0">
      <alignment vertical="center"/>
    </xf>
    <xf numFmtId="0" fontId="50" fillId="0" borderId="0" applyNumberFormat="0" applyFill="0" applyBorder="0" applyAlignment="0" applyProtection="0">
      <alignment vertical="center"/>
    </xf>
    <xf numFmtId="0" fontId="51" fillId="4" borderId="17" applyNumberFormat="0" applyAlignment="0" applyProtection="0">
      <alignment vertical="center"/>
    </xf>
    <xf numFmtId="0" fontId="52" fillId="5" borderId="18" applyNumberFormat="0" applyAlignment="0" applyProtection="0">
      <alignment vertical="center"/>
    </xf>
    <xf numFmtId="0" fontId="53" fillId="5" borderId="17" applyNumberFormat="0" applyAlignment="0" applyProtection="0">
      <alignment vertical="center"/>
    </xf>
    <xf numFmtId="0" fontId="54" fillId="6" borderId="19" applyNumberFormat="0" applyAlignment="0" applyProtection="0">
      <alignment vertical="center"/>
    </xf>
    <xf numFmtId="0" fontId="55" fillId="0" borderId="20" applyNumberFormat="0" applyFill="0" applyAlignment="0" applyProtection="0">
      <alignment vertical="center"/>
    </xf>
    <xf numFmtId="0" fontId="56" fillId="0" borderId="21" applyNumberFormat="0" applyFill="0" applyAlignment="0" applyProtection="0">
      <alignment vertical="center"/>
    </xf>
    <xf numFmtId="0" fontId="57" fillId="7" borderId="0" applyNumberFormat="0" applyBorder="0" applyAlignment="0" applyProtection="0">
      <alignment vertical="center"/>
    </xf>
    <xf numFmtId="0" fontId="58" fillId="8" borderId="0" applyNumberFormat="0" applyBorder="0" applyAlignment="0" applyProtection="0">
      <alignment vertical="center"/>
    </xf>
    <xf numFmtId="0" fontId="59" fillId="9" borderId="0" applyNumberFormat="0" applyBorder="0" applyAlignment="0" applyProtection="0">
      <alignment vertical="center"/>
    </xf>
    <xf numFmtId="0" fontId="60" fillId="10" borderId="0" applyNumberFormat="0" applyBorder="0" applyAlignment="0" applyProtection="0">
      <alignment vertical="center"/>
    </xf>
    <xf numFmtId="0" fontId="61" fillId="11" borderId="0" applyNumberFormat="0" applyBorder="0" applyAlignment="0" applyProtection="0">
      <alignment vertical="center"/>
    </xf>
    <xf numFmtId="0" fontId="61" fillId="12" borderId="0" applyNumberFormat="0" applyBorder="0" applyAlignment="0" applyProtection="0">
      <alignment vertical="center"/>
    </xf>
    <xf numFmtId="0" fontId="60" fillId="13" borderId="0" applyNumberFormat="0" applyBorder="0" applyAlignment="0" applyProtection="0">
      <alignment vertical="center"/>
    </xf>
    <xf numFmtId="0" fontId="60" fillId="14" borderId="0" applyNumberFormat="0" applyBorder="0" applyAlignment="0" applyProtection="0">
      <alignment vertical="center"/>
    </xf>
    <xf numFmtId="0" fontId="61" fillId="15" borderId="0" applyNumberFormat="0" applyBorder="0" applyAlignment="0" applyProtection="0">
      <alignment vertical="center"/>
    </xf>
    <xf numFmtId="0" fontId="61" fillId="16" borderId="0" applyNumberFormat="0" applyBorder="0" applyAlignment="0" applyProtection="0">
      <alignment vertical="center"/>
    </xf>
    <xf numFmtId="0" fontId="60" fillId="17" borderId="0" applyNumberFormat="0" applyBorder="0" applyAlignment="0" applyProtection="0">
      <alignment vertical="center"/>
    </xf>
    <xf numFmtId="0" fontId="60" fillId="18" borderId="0" applyNumberFormat="0" applyBorder="0" applyAlignment="0" applyProtection="0">
      <alignment vertical="center"/>
    </xf>
    <xf numFmtId="0" fontId="61" fillId="19" borderId="0" applyNumberFormat="0" applyBorder="0" applyAlignment="0" applyProtection="0">
      <alignment vertical="center"/>
    </xf>
    <xf numFmtId="0" fontId="61" fillId="20" borderId="0" applyNumberFormat="0" applyBorder="0" applyAlignment="0" applyProtection="0">
      <alignment vertical="center"/>
    </xf>
    <xf numFmtId="0" fontId="60" fillId="21" borderId="0" applyNumberFormat="0" applyBorder="0" applyAlignment="0" applyProtection="0">
      <alignment vertical="center"/>
    </xf>
    <xf numFmtId="0" fontId="60" fillId="22" borderId="0" applyNumberFormat="0" applyBorder="0" applyAlignment="0" applyProtection="0">
      <alignment vertical="center"/>
    </xf>
    <xf numFmtId="0" fontId="61" fillId="23" borderId="0" applyNumberFormat="0" applyBorder="0" applyAlignment="0" applyProtection="0">
      <alignment vertical="center"/>
    </xf>
    <xf numFmtId="0" fontId="61" fillId="24" borderId="0" applyNumberFormat="0" applyBorder="0" applyAlignment="0" applyProtection="0">
      <alignment vertical="center"/>
    </xf>
    <xf numFmtId="0" fontId="60" fillId="25" borderId="0" applyNumberFormat="0" applyBorder="0" applyAlignment="0" applyProtection="0">
      <alignment vertical="center"/>
    </xf>
    <xf numFmtId="0" fontId="60" fillId="26" borderId="0" applyNumberFormat="0" applyBorder="0" applyAlignment="0" applyProtection="0">
      <alignment vertical="center"/>
    </xf>
    <xf numFmtId="0" fontId="61" fillId="27" borderId="0" applyNumberFormat="0" applyBorder="0" applyAlignment="0" applyProtection="0">
      <alignment vertical="center"/>
    </xf>
    <xf numFmtId="0" fontId="61" fillId="28" borderId="0" applyNumberFormat="0" applyBorder="0" applyAlignment="0" applyProtection="0">
      <alignment vertical="center"/>
    </xf>
    <xf numFmtId="0" fontId="60" fillId="29" borderId="0" applyNumberFormat="0" applyBorder="0" applyAlignment="0" applyProtection="0">
      <alignment vertical="center"/>
    </xf>
    <xf numFmtId="0" fontId="60" fillId="30" borderId="0" applyNumberFormat="0" applyBorder="0" applyAlignment="0" applyProtection="0">
      <alignment vertical="center"/>
    </xf>
    <xf numFmtId="0" fontId="61" fillId="31" borderId="0" applyNumberFormat="0" applyBorder="0" applyAlignment="0" applyProtection="0">
      <alignment vertical="center"/>
    </xf>
    <xf numFmtId="0" fontId="61" fillId="32" borderId="0" applyNumberFormat="0" applyBorder="0" applyAlignment="0" applyProtection="0">
      <alignment vertical="center"/>
    </xf>
    <xf numFmtId="0" fontId="60" fillId="33" borderId="0" applyNumberFormat="0" applyBorder="0" applyAlignment="0" applyProtection="0">
      <alignment vertical="center"/>
    </xf>
    <xf numFmtId="0" fontId="17" fillId="0" borderId="0"/>
    <xf numFmtId="0" fontId="17" fillId="0" borderId="0"/>
    <xf numFmtId="0" fontId="17" fillId="0" borderId="0"/>
    <xf numFmtId="0" fontId="17" fillId="0" borderId="0"/>
    <xf numFmtId="0" fontId="22" fillId="0" borderId="0"/>
    <xf numFmtId="0" fontId="24" fillId="0" borderId="0">
      <alignment vertical="center"/>
    </xf>
  </cellStyleXfs>
  <cellXfs count="124">
    <xf numFmtId="0" fontId="0" fillId="0" borderId="0" xfId="0" applyFill="1" applyBorder="1" applyAlignment="1">
      <alignment horizontal="left" vertical="top" wrapText="1"/>
    </xf>
    <xf numFmtId="0" fontId="1" fillId="0" borderId="0" xfId="0" applyNumberFormat="1"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0" fontId="3" fillId="0" borderId="1" xfId="0" applyNumberFormat="1" applyFont="1" applyFill="1" applyBorder="1" applyAlignment="1">
      <alignment horizontal="left" vertical="center" wrapText="1"/>
    </xf>
    <xf numFmtId="0" fontId="0" fillId="0" borderId="1" xfId="0" applyNumberFormat="1" applyFill="1" applyBorder="1" applyAlignment="1">
      <alignment horizontal="left" vertical="center" wrapText="1"/>
    </xf>
    <xf numFmtId="0" fontId="4" fillId="0" borderId="1" xfId="0" applyNumberFormat="1" applyFont="1" applyFill="1" applyBorder="1" applyAlignment="1">
      <alignment horizontal="right" vertical="center" wrapText="1"/>
    </xf>
    <xf numFmtId="0" fontId="3" fillId="0" borderId="1" xfId="0" applyNumberFormat="1" applyFont="1" applyFill="1" applyBorder="1" applyAlignment="1">
      <alignment horizontal="righ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right" vertical="center" wrapText="1"/>
    </xf>
    <xf numFmtId="0" fontId="0" fillId="0" borderId="1" xfId="0" applyNumberFormat="1" applyFill="1" applyBorder="1" applyAlignment="1">
      <alignment horizontal="left" vertical="top" wrapText="1"/>
    </xf>
    <xf numFmtId="0" fontId="6" fillId="0" borderId="1" xfId="0" applyNumberFormat="1" applyFont="1" applyFill="1" applyBorder="1" applyAlignment="1">
      <alignment horizontal="left" vertical="center" wrapText="1"/>
    </xf>
    <xf numFmtId="0" fontId="5" fillId="0" borderId="1" xfId="0" applyNumberFormat="1" applyFont="1" applyFill="1" applyBorder="1" applyAlignment="1">
      <alignment horizontal="right" vertical="center" wrapText="1"/>
    </xf>
    <xf numFmtId="0" fontId="2" fillId="0" borderId="0" xfId="0" applyNumberFormat="1" applyFont="1" applyFill="1" applyBorder="1" applyAlignment="1">
      <alignment horizontal="center" vertical="top" wrapText="1"/>
    </xf>
    <xf numFmtId="0" fontId="7"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left" vertical="center" wrapText="1" indent="1"/>
    </xf>
    <xf numFmtId="0" fontId="0" fillId="0" borderId="1" xfId="0" applyNumberFormat="1" applyFill="1" applyBorder="1" applyAlignment="1">
      <alignment horizontal="center" vertical="center" wrapText="1"/>
    </xf>
    <xf numFmtId="0" fontId="7" fillId="0" borderId="1" xfId="0" applyNumberFormat="1" applyFont="1" applyFill="1" applyBorder="1" applyAlignment="1">
      <alignment horizontal="right" vertical="center" wrapText="1"/>
    </xf>
    <xf numFmtId="177"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center" wrapText="1"/>
    </xf>
    <xf numFmtId="0" fontId="8" fillId="0" borderId="1" xfId="0" applyNumberFormat="1" applyFont="1" applyFill="1" applyBorder="1" applyAlignment="1">
      <alignment horizontal="center" vertical="center" wrapText="1"/>
    </xf>
    <xf numFmtId="176" fontId="9" fillId="0" borderId="1" xfId="0" applyNumberFormat="1" applyFont="1" applyFill="1" applyBorder="1" applyAlignment="1">
      <alignment horizontal="right" vertical="center" wrapText="1"/>
    </xf>
    <xf numFmtId="0" fontId="9" fillId="0" borderId="1" xfId="0" applyNumberFormat="1" applyFont="1" applyFill="1" applyBorder="1" applyAlignment="1">
      <alignment horizontal="center" vertical="center" wrapText="1"/>
    </xf>
    <xf numFmtId="177" fontId="9"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left" vertical="top" wrapText="1"/>
    </xf>
    <xf numFmtId="0" fontId="10" fillId="0" borderId="1" xfId="0" applyNumberFormat="1" applyFont="1" applyFill="1" applyBorder="1" applyAlignment="1">
      <alignment horizontal="right" vertical="center" wrapText="1"/>
    </xf>
    <xf numFmtId="0" fontId="0" fillId="0" borderId="1" xfId="0" applyNumberFormat="1" applyFill="1" applyBorder="1" applyAlignment="1">
      <alignment horizontal="right" vertical="center" wrapText="1"/>
    </xf>
    <xf numFmtId="0" fontId="7" fillId="0" borderId="1" xfId="0" applyNumberFormat="1" applyFont="1" applyFill="1" applyBorder="1" applyAlignment="1">
      <alignment horizontal="left" vertical="center" wrapText="1"/>
    </xf>
    <xf numFmtId="178" fontId="9" fillId="0" borderId="1" xfId="0" applyNumberFormat="1" applyFont="1" applyFill="1" applyBorder="1" applyAlignment="1">
      <alignment horizontal="center" vertical="center" wrapText="1"/>
    </xf>
    <xf numFmtId="0" fontId="11" fillId="0" borderId="1" xfId="0" applyNumberFormat="1" applyFont="1" applyFill="1" applyBorder="1" applyAlignment="1">
      <alignment horizontal="right" vertical="center" wrapText="1"/>
    </xf>
    <xf numFmtId="0" fontId="10" fillId="0" borderId="1" xfId="0" applyNumberFormat="1" applyFont="1" applyFill="1" applyBorder="1" applyAlignment="1">
      <alignment horizontal="left" vertical="center" wrapText="1"/>
    </xf>
    <xf numFmtId="0" fontId="12" fillId="0" borderId="0" xfId="0" applyFont="1" applyAlignment="1">
      <alignment horizontal="center" wrapText="1"/>
    </xf>
    <xf numFmtId="0" fontId="12" fillId="0" borderId="0" xfId="0" applyFont="1" applyFill="1" applyBorder="1" applyAlignment="1">
      <alignment horizontal="center"/>
    </xf>
    <xf numFmtId="0" fontId="12" fillId="0" borderId="0" xfId="0" applyFont="1" applyAlignment="1">
      <alignment horizontal="center"/>
    </xf>
    <xf numFmtId="0" fontId="13" fillId="2" borderId="2" xfId="0" applyFont="1" applyFill="1" applyBorder="1" applyAlignment="1">
      <alignment horizontal="left" wrapText="1"/>
    </xf>
    <xf numFmtId="0" fontId="13" fillId="2" borderId="3" xfId="0" applyFont="1" applyFill="1" applyBorder="1" applyAlignment="1">
      <alignment horizontal="left" wrapText="1"/>
    </xf>
    <xf numFmtId="0" fontId="13" fillId="2" borderId="4" xfId="0" applyFont="1" applyFill="1" applyBorder="1" applyAlignment="1">
      <alignment horizontal="left" wrapText="1"/>
    </xf>
    <xf numFmtId="0" fontId="14" fillId="2" borderId="5" xfId="0" applyFont="1" applyFill="1" applyBorder="1" applyAlignment="1">
      <alignment horizontal="left" wrapText="1"/>
    </xf>
    <xf numFmtId="0" fontId="15" fillId="2" borderId="5" xfId="0" applyFont="1" applyFill="1" applyBorder="1" applyAlignment="1">
      <alignment horizontal="left" wrapText="1"/>
    </xf>
    <xf numFmtId="0" fontId="16" fillId="0" borderId="6" xfId="0" applyFont="1" applyBorder="1" applyAlignment="1">
      <alignment horizontal="center" vertical="top" wrapText="1"/>
    </xf>
    <xf numFmtId="0" fontId="16" fillId="0" borderId="6" xfId="0" applyFont="1" applyBorder="1" applyAlignment="1">
      <alignment horizontal="left" vertical="top" wrapText="1"/>
    </xf>
    <xf numFmtId="0" fontId="16" fillId="0" borderId="6" xfId="0" applyFont="1" applyBorder="1" applyAlignment="1">
      <alignment horizontal="center" vertical="top"/>
    </xf>
    <xf numFmtId="0" fontId="14" fillId="2" borderId="6" xfId="0" applyFont="1" applyFill="1" applyBorder="1" applyAlignment="1">
      <alignment horizontal="left" vertical="top" wrapText="1"/>
    </xf>
    <xf numFmtId="0" fontId="16" fillId="0" borderId="0" xfId="0" applyFont="1" applyAlignment="1">
      <alignment horizontal="left" vertical="top" wrapText="1"/>
    </xf>
    <xf numFmtId="0" fontId="16" fillId="0" borderId="0" xfId="0" applyFont="1" applyAlignment="1">
      <alignment horizontal="left" vertical="top"/>
    </xf>
    <xf numFmtId="0" fontId="16" fillId="0" borderId="0" xfId="0" applyFont="1" applyFill="1" applyBorder="1" applyAlignment="1">
      <alignment horizontal="left" vertical="top" wrapText="1"/>
    </xf>
    <xf numFmtId="0" fontId="17" fillId="0" borderId="0" xfId="0" applyFont="1" applyFill="1" applyBorder="1" applyAlignment="1">
      <alignment horizontal="center" vertical="center"/>
    </xf>
    <xf numFmtId="0" fontId="17" fillId="0" borderId="0" xfId="0" applyFont="1" applyFill="1" applyBorder="1" applyAlignment="1">
      <alignment horizontal="center" vertical="center" wrapText="1"/>
    </xf>
    <xf numFmtId="0" fontId="18" fillId="0" borderId="6" xfId="0" applyFont="1" applyFill="1" applyBorder="1" applyAlignment="1">
      <alignment horizontal="center" vertical="center"/>
    </xf>
    <xf numFmtId="0" fontId="18" fillId="0" borderId="6" xfId="0" applyFont="1" applyFill="1" applyBorder="1" applyAlignment="1">
      <alignment horizontal="center" vertical="center" wrapText="1"/>
    </xf>
    <xf numFmtId="0" fontId="19" fillId="0" borderId="6" xfId="0" applyFont="1" applyFill="1" applyBorder="1" applyAlignment="1">
      <alignment horizontal="center" vertical="center"/>
    </xf>
    <xf numFmtId="0" fontId="19" fillId="0" borderId="6" xfId="0" applyFont="1" applyFill="1" applyBorder="1" applyAlignment="1">
      <alignment horizontal="center" vertical="center" wrapText="1"/>
    </xf>
    <xf numFmtId="0" fontId="20" fillId="0" borderId="0" xfId="0" applyFont="1" applyFill="1" applyBorder="1" applyAlignment="1">
      <alignment horizontal="center" vertical="center" wrapText="1"/>
    </xf>
    <xf numFmtId="177" fontId="21" fillId="0" borderId="6" xfId="53" applyNumberFormat="1" applyFont="1" applyFill="1" applyBorder="1" applyAlignment="1">
      <alignment horizontal="center" vertical="center" wrapText="1"/>
    </xf>
    <xf numFmtId="0" fontId="22" fillId="0" borderId="6" xfId="0" applyNumberFormat="1" applyFont="1" applyFill="1" applyBorder="1" applyAlignment="1" applyProtection="1">
      <alignment vertical="center" wrapText="1"/>
      <protection locked="0"/>
    </xf>
    <xf numFmtId="0" fontId="23" fillId="0" borderId="6" xfId="0" applyNumberFormat="1" applyFont="1" applyFill="1" applyBorder="1" applyAlignment="1" applyProtection="1">
      <alignment horizontal="center" vertical="center" wrapText="1"/>
      <protection locked="0"/>
    </xf>
    <xf numFmtId="176" fontId="21" fillId="0" borderId="6" xfId="0" applyNumberFormat="1" applyFont="1" applyFill="1" applyBorder="1" applyAlignment="1">
      <alignment horizontal="left" vertical="center" wrapText="1"/>
    </xf>
    <xf numFmtId="0" fontId="24" fillId="0" borderId="6" xfId="0" applyFont="1" applyFill="1" applyBorder="1" applyAlignment="1" applyProtection="1">
      <alignment horizontal="center" vertical="center"/>
      <protection locked="0"/>
    </xf>
    <xf numFmtId="0" fontId="17" fillId="0" borderId="6" xfId="0" applyFont="1" applyFill="1" applyBorder="1" applyAlignment="1">
      <alignment horizontal="center" vertical="center"/>
    </xf>
    <xf numFmtId="0" fontId="25" fillId="0" borderId="6" xfId="0" applyFont="1" applyFill="1" applyBorder="1" applyAlignment="1">
      <alignment horizontal="center" vertical="center" wrapText="1"/>
    </xf>
    <xf numFmtId="0" fontId="26" fillId="0" borderId="6" xfId="0" applyNumberFormat="1" applyFont="1" applyFill="1" applyBorder="1" applyAlignment="1">
      <alignment horizontal="center" vertical="center" wrapText="1"/>
    </xf>
    <xf numFmtId="0" fontId="21" fillId="0" borderId="6" xfId="0" applyFont="1" applyFill="1" applyBorder="1" applyAlignment="1">
      <alignment horizontal="center" vertical="center" wrapText="1"/>
    </xf>
    <xf numFmtId="0" fontId="27" fillId="0" borderId="6" xfId="0" applyNumberFormat="1" applyFont="1" applyFill="1" applyBorder="1" applyAlignment="1">
      <alignment horizontal="center" vertical="center" wrapText="1"/>
    </xf>
    <xf numFmtId="0" fontId="21" fillId="0" borderId="6" xfId="0" applyNumberFormat="1" applyFont="1" applyFill="1" applyBorder="1" applyAlignment="1">
      <alignment horizontal="center" vertical="center" wrapText="1"/>
    </xf>
    <xf numFmtId="0" fontId="23" fillId="0" borderId="6" xfId="0" applyNumberFormat="1" applyFont="1" applyFill="1" applyBorder="1" applyAlignment="1" applyProtection="1">
      <alignment vertical="center" wrapText="1"/>
      <protection locked="0"/>
    </xf>
    <xf numFmtId="176" fontId="28" fillId="0" borderId="6" xfId="0" applyNumberFormat="1" applyFont="1" applyFill="1" applyBorder="1" applyAlignment="1">
      <alignment horizontal="left" vertical="center" wrapText="1"/>
    </xf>
    <xf numFmtId="0" fontId="29" fillId="0" borderId="6" xfId="0" applyFont="1" applyFill="1" applyBorder="1" applyAlignment="1" applyProtection="1">
      <alignment horizontal="center" vertical="center"/>
      <protection locked="0"/>
    </xf>
    <xf numFmtId="0" fontId="30" fillId="0" borderId="6" xfId="0" applyFont="1" applyFill="1" applyBorder="1" applyAlignment="1" applyProtection="1">
      <alignment horizontal="center" vertical="center"/>
      <protection locked="0"/>
    </xf>
    <xf numFmtId="0" fontId="21" fillId="0" borderId="6" xfId="0" applyNumberFormat="1" applyFont="1" applyFill="1" applyBorder="1" applyAlignment="1">
      <alignment horizontal="left" vertical="center" wrapText="1"/>
    </xf>
    <xf numFmtId="176" fontId="21" fillId="0" borderId="7" xfId="0" applyNumberFormat="1" applyFont="1" applyFill="1" applyBorder="1" applyAlignment="1">
      <alignment horizontal="left" vertical="center" wrapText="1"/>
    </xf>
    <xf numFmtId="0" fontId="23" fillId="0" borderId="6" xfId="0" applyFont="1" applyFill="1" applyBorder="1" applyAlignment="1">
      <alignment horizontal="center" vertical="center" wrapText="1"/>
    </xf>
    <xf numFmtId="176" fontId="23" fillId="0" borderId="6" xfId="0" applyNumberFormat="1" applyFont="1" applyFill="1" applyBorder="1" applyAlignment="1">
      <alignment vertical="center" wrapText="1"/>
    </xf>
    <xf numFmtId="0" fontId="29" fillId="0" borderId="6" xfId="0" applyFont="1" applyFill="1" applyBorder="1" applyAlignment="1">
      <alignment horizontal="center" vertical="center" wrapText="1"/>
    </xf>
    <xf numFmtId="0" fontId="21" fillId="0" borderId="6" xfId="0" applyNumberFormat="1" applyFont="1" applyFill="1" applyBorder="1" applyAlignment="1" applyProtection="1">
      <alignment vertical="center" wrapText="1"/>
      <protection locked="0"/>
    </xf>
    <xf numFmtId="0" fontId="21" fillId="0" borderId="6" xfId="54" applyFont="1" applyFill="1" applyBorder="1" applyAlignment="1">
      <alignment horizontal="center" vertical="center" wrapText="1"/>
    </xf>
    <xf numFmtId="0" fontId="31" fillId="0" borderId="6" xfId="0" applyFont="1" applyFill="1" applyBorder="1" applyAlignment="1">
      <alignment horizontal="center" vertical="center"/>
    </xf>
    <xf numFmtId="4" fontId="26" fillId="0" borderId="6" xfId="0" applyNumberFormat="1" applyFont="1" applyFill="1" applyBorder="1" applyAlignment="1">
      <alignment horizontal="center" vertical="center" wrapText="1"/>
    </xf>
    <xf numFmtId="0" fontId="32" fillId="0" borderId="8" xfId="0" applyFont="1" applyFill="1" applyBorder="1" applyAlignment="1">
      <alignment horizontal="left" vertical="center" wrapText="1"/>
    </xf>
    <xf numFmtId="176" fontId="21" fillId="0" borderId="9" xfId="0" applyNumberFormat="1" applyFont="1" applyFill="1" applyBorder="1" applyAlignment="1">
      <alignment horizontal="left" vertical="center" wrapText="1"/>
    </xf>
    <xf numFmtId="0" fontId="33" fillId="0" borderId="6" xfId="0" applyFont="1" applyFill="1" applyBorder="1" applyAlignment="1">
      <alignment horizontal="center" vertical="center" wrapText="1"/>
    </xf>
    <xf numFmtId="0" fontId="21" fillId="0" borderId="6" xfId="0" applyNumberFormat="1" applyFont="1" applyFill="1" applyBorder="1" applyAlignment="1" applyProtection="1">
      <alignment horizontal="center" vertical="center" wrapText="1"/>
      <protection locked="0"/>
    </xf>
    <xf numFmtId="0" fontId="21" fillId="0" borderId="6" xfId="0" applyFont="1" applyFill="1" applyBorder="1" applyAlignment="1" applyProtection="1">
      <alignment horizontal="left" vertical="center" wrapText="1"/>
      <protection locked="0"/>
    </xf>
    <xf numFmtId="0" fontId="31" fillId="0" borderId="6" xfId="0" applyFont="1" applyFill="1" applyBorder="1" applyAlignment="1" applyProtection="1">
      <alignment horizontal="center" vertical="top"/>
      <protection locked="0"/>
    </xf>
    <xf numFmtId="0" fontId="34" fillId="0" borderId="6" xfId="0" applyFont="1" applyFill="1" applyBorder="1" applyAlignment="1">
      <alignment horizontal="center" vertical="center"/>
    </xf>
    <xf numFmtId="0" fontId="34" fillId="0" borderId="6" xfId="0" applyFont="1" applyFill="1" applyBorder="1" applyAlignment="1">
      <alignment horizontal="center" vertical="center" wrapText="1"/>
    </xf>
    <xf numFmtId="4" fontId="26" fillId="0" borderId="6" xfId="0" applyNumberFormat="1" applyFont="1" applyFill="1" applyBorder="1" applyAlignment="1">
      <alignment horizontal="center" vertical="center"/>
    </xf>
    <xf numFmtId="0" fontId="17" fillId="0" borderId="6" xfId="0" applyFont="1" applyFill="1" applyBorder="1" applyAlignment="1">
      <alignment horizontal="center" vertical="center" wrapText="1"/>
    </xf>
    <xf numFmtId="0" fontId="17" fillId="0" borderId="0" xfId="0" applyFont="1" applyFill="1" applyBorder="1" applyAlignment="1">
      <alignment vertical="center"/>
    </xf>
    <xf numFmtId="0" fontId="17" fillId="0" borderId="0" xfId="0" applyFont="1" applyFill="1" applyAlignment="1">
      <alignment horizontal="center" vertical="center" wrapText="1"/>
    </xf>
    <xf numFmtId="0" fontId="35" fillId="0" borderId="0" xfId="0" applyFont="1" applyFill="1" applyBorder="1" applyAlignment="1">
      <alignment vertical="center"/>
    </xf>
    <xf numFmtId="31" fontId="35" fillId="0" borderId="0" xfId="0" applyNumberFormat="1" applyFont="1" applyFill="1" applyBorder="1" applyAlignment="1">
      <alignment vertical="center"/>
    </xf>
    <xf numFmtId="43" fontId="35" fillId="0" borderId="0" xfId="1" applyNumberFormat="1" applyFont="1" applyFill="1" applyBorder="1" applyAlignment="1">
      <alignment vertical="center"/>
    </xf>
    <xf numFmtId="0" fontId="17" fillId="0" borderId="0" xfId="0" applyFont="1" applyFill="1" applyBorder="1" applyAlignment="1">
      <alignment horizontal="center" wrapText="1"/>
    </xf>
    <xf numFmtId="4" fontId="17" fillId="0" borderId="0" xfId="0" applyNumberFormat="1" applyFont="1" applyFill="1" applyBorder="1" applyAlignment="1">
      <alignment horizontal="center" wrapText="1"/>
    </xf>
    <xf numFmtId="4" fontId="17" fillId="0" borderId="0" xfId="0" applyNumberFormat="1" applyFont="1" applyFill="1" applyBorder="1" applyAlignment="1">
      <alignment horizontal="center" vertical="center"/>
    </xf>
    <xf numFmtId="0" fontId="36" fillId="0" borderId="0" xfId="0" applyFont="1" applyFill="1" applyBorder="1" applyAlignment="1">
      <alignment horizontal="center" vertical="center" wrapText="1"/>
    </xf>
    <xf numFmtId="0" fontId="37" fillId="0" borderId="0" xfId="0" applyFont="1" applyFill="1" applyBorder="1" applyAlignment="1">
      <alignment horizontal="center" vertical="center" wrapText="1"/>
    </xf>
    <xf numFmtId="4" fontId="37" fillId="0" borderId="0" xfId="0" applyNumberFormat="1" applyFont="1" applyFill="1" applyBorder="1" applyAlignment="1">
      <alignment horizontal="center" vertical="center" wrapText="1"/>
    </xf>
    <xf numFmtId="0" fontId="37" fillId="0" borderId="0" xfId="0" applyFont="1" applyFill="1" applyBorder="1" applyAlignment="1">
      <alignment horizontal="center" vertical="center"/>
    </xf>
    <xf numFmtId="4" fontId="37" fillId="0" borderId="0" xfId="0" applyNumberFormat="1" applyFont="1" applyFill="1" applyBorder="1" applyAlignment="1">
      <alignment horizontal="center" vertical="center"/>
    </xf>
    <xf numFmtId="0" fontId="38"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4" fontId="19" fillId="0" borderId="0" xfId="0" applyNumberFormat="1" applyFont="1" applyFill="1" applyBorder="1" applyAlignment="1">
      <alignment horizontal="left" vertical="center" wrapText="1"/>
    </xf>
    <xf numFmtId="0" fontId="19" fillId="0" borderId="0" xfId="0" applyFont="1" applyFill="1" applyBorder="1" applyAlignment="1">
      <alignment horizontal="center" vertical="center"/>
    </xf>
    <xf numFmtId="4" fontId="19" fillId="0" borderId="0" xfId="0" applyNumberFormat="1" applyFont="1" applyFill="1" applyBorder="1" applyAlignment="1">
      <alignment horizontal="center" vertical="center"/>
    </xf>
    <xf numFmtId="0" fontId="39" fillId="0" borderId="6" xfId="0" applyFont="1" applyFill="1" applyBorder="1" applyAlignment="1">
      <alignment horizontal="center" vertical="center"/>
    </xf>
    <xf numFmtId="4" fontId="40" fillId="0" borderId="6" xfId="0" applyNumberFormat="1" applyFont="1" applyFill="1" applyBorder="1" applyAlignment="1">
      <alignment horizontal="center" vertical="center" wrapText="1"/>
    </xf>
    <xf numFmtId="4" fontId="39" fillId="0" borderId="6" xfId="0" applyNumberFormat="1" applyFont="1" applyFill="1" applyBorder="1" applyAlignment="1">
      <alignment horizontal="center" vertical="center" wrapText="1"/>
    </xf>
    <xf numFmtId="4" fontId="39" fillId="0" borderId="6" xfId="0" applyNumberFormat="1" applyFont="1" applyFill="1" applyBorder="1" applyAlignment="1">
      <alignment horizontal="center" vertical="center"/>
    </xf>
    <xf numFmtId="0" fontId="39" fillId="0" borderId="6" xfId="0" applyFont="1" applyFill="1" applyBorder="1" applyAlignment="1">
      <alignment horizontal="center" vertical="center" wrapText="1"/>
    </xf>
    <xf numFmtId="179" fontId="39" fillId="0" borderId="6" xfId="0" applyNumberFormat="1" applyFont="1" applyFill="1" applyBorder="1" applyAlignment="1">
      <alignment horizontal="center" vertical="center" wrapText="1"/>
    </xf>
    <xf numFmtId="179" fontId="39" fillId="0" borderId="6" xfId="49" applyNumberFormat="1" applyFont="1" applyFill="1" applyBorder="1" applyAlignment="1">
      <alignment horizontal="center" vertical="center"/>
    </xf>
    <xf numFmtId="0" fontId="41" fillId="0" borderId="6" xfId="49" applyFont="1" applyFill="1" applyBorder="1" applyAlignment="1">
      <alignment horizontal="center" vertical="center"/>
    </xf>
    <xf numFmtId="0" fontId="42" fillId="0" borderId="6" xfId="0" applyFont="1" applyFill="1" applyBorder="1" applyAlignment="1">
      <alignment horizontal="center" vertical="center" wrapText="1"/>
    </xf>
    <xf numFmtId="179" fontId="42" fillId="0" borderId="6" xfId="0" applyNumberFormat="1" applyFont="1" applyFill="1" applyBorder="1" applyAlignment="1">
      <alignment horizontal="center" vertical="center" wrapText="1"/>
    </xf>
    <xf numFmtId="179" fontId="31" fillId="0" borderId="6" xfId="0" applyNumberFormat="1" applyFont="1" applyFill="1" applyBorder="1" applyAlignment="1">
      <alignment horizontal="center" vertical="center" wrapText="1"/>
    </xf>
    <xf numFmtId="179" fontId="31" fillId="0" borderId="6" xfId="49" applyNumberFormat="1" applyFont="1" applyFill="1" applyBorder="1" applyAlignment="1">
      <alignment horizontal="center" vertical="center"/>
    </xf>
    <xf numFmtId="0" fontId="17" fillId="0" borderId="10" xfId="0" applyFont="1" applyFill="1" applyBorder="1" applyAlignment="1">
      <alignment horizontal="center" vertical="center" wrapText="1"/>
    </xf>
    <xf numFmtId="0" fontId="17" fillId="0" borderId="11" xfId="0" applyFont="1" applyFill="1" applyBorder="1" applyAlignment="1">
      <alignment horizontal="center" vertical="center" wrapText="1"/>
    </xf>
    <xf numFmtId="0" fontId="17" fillId="0" borderId="12" xfId="0" applyFont="1" applyFill="1" applyBorder="1" applyAlignment="1">
      <alignment horizontal="center" vertical="center" wrapText="1"/>
    </xf>
    <xf numFmtId="0" fontId="17" fillId="0" borderId="13" xfId="0" applyFont="1" applyFill="1" applyBorder="1" applyAlignment="1">
      <alignment horizontal="center" vertical="center" wrapText="1"/>
    </xf>
    <xf numFmtId="0" fontId="31" fillId="0" borderId="6" xfId="0" applyFont="1" applyFill="1" applyBorder="1" applyAlignment="1">
      <alignment horizontal="center" vertical="center" wrapText="1"/>
    </xf>
    <xf numFmtId="0" fontId="40" fillId="0" borderId="6" xfId="0" applyFont="1" applyFill="1" applyBorder="1" applyAlignment="1">
      <alignment horizontal="center" vertical="center" wrapText="1"/>
    </xf>
    <xf numFmtId="179" fontId="40" fillId="0" borderId="6" xfId="0" applyNumberFormat="1" applyFont="1" applyFill="1" applyBorder="1" applyAlignment="1">
      <alignment horizontal="center" vertical="center" wrapText="1"/>
    </xf>
  </cellXfs>
  <cellStyles count="55">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Jun" xfId="49"/>
    <cellStyle name="常规 2 2" xfId="50"/>
    <cellStyle name="常规 2 2 2" xfId="51"/>
    <cellStyle name="常规_金岭北路估算" xfId="52"/>
    <cellStyle name="Normal" xfId="53"/>
    <cellStyle name="常规 20 2" xfId="54"/>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cellimages.xml.rels><?xml version="1.0" encoding="UTF-8" standalone="yes"?>
<Relationships xmlns="http://schemas.openxmlformats.org/package/2006/relationships"><Relationship Id="rId9" Type="http://schemas.openxmlformats.org/officeDocument/2006/relationships/image" Target="media/image40.png"/><Relationship Id="rId8" Type="http://schemas.openxmlformats.org/officeDocument/2006/relationships/image" Target="media/image39.png"/><Relationship Id="rId7" Type="http://schemas.openxmlformats.org/officeDocument/2006/relationships/image" Target="media/image38.png"/><Relationship Id="rId6" Type="http://schemas.openxmlformats.org/officeDocument/2006/relationships/image" Target="media/image37.png"/><Relationship Id="rId5" Type="http://schemas.openxmlformats.org/officeDocument/2006/relationships/image" Target="media/image36.jpeg"/><Relationship Id="rId4" Type="http://schemas.openxmlformats.org/officeDocument/2006/relationships/image" Target="media/image35.png"/><Relationship Id="rId31" Type="http://schemas.openxmlformats.org/officeDocument/2006/relationships/image" Target="media/image62.png"/><Relationship Id="rId30" Type="http://schemas.openxmlformats.org/officeDocument/2006/relationships/image" Target="media/image61.png"/><Relationship Id="rId3" Type="http://schemas.openxmlformats.org/officeDocument/2006/relationships/image" Target="media/image34.png"/><Relationship Id="rId29" Type="http://schemas.openxmlformats.org/officeDocument/2006/relationships/image" Target="media/image60.jpeg"/><Relationship Id="rId28" Type="http://schemas.openxmlformats.org/officeDocument/2006/relationships/image" Target="media/image59.png"/><Relationship Id="rId27" Type="http://schemas.openxmlformats.org/officeDocument/2006/relationships/image" Target="media/image58.png"/><Relationship Id="rId26" Type="http://schemas.openxmlformats.org/officeDocument/2006/relationships/image" Target="media/image57.png"/><Relationship Id="rId25" Type="http://schemas.openxmlformats.org/officeDocument/2006/relationships/image" Target="media/image56.png"/><Relationship Id="rId24" Type="http://schemas.openxmlformats.org/officeDocument/2006/relationships/image" Target="media/image55.png"/><Relationship Id="rId23" Type="http://schemas.openxmlformats.org/officeDocument/2006/relationships/image" Target="media/image54.png"/><Relationship Id="rId22" Type="http://schemas.openxmlformats.org/officeDocument/2006/relationships/image" Target="media/image53.png"/><Relationship Id="rId21" Type="http://schemas.openxmlformats.org/officeDocument/2006/relationships/image" Target="media/image52.png"/><Relationship Id="rId20" Type="http://schemas.openxmlformats.org/officeDocument/2006/relationships/image" Target="media/image51.png"/><Relationship Id="rId2" Type="http://schemas.openxmlformats.org/officeDocument/2006/relationships/image" Target="media/image33.jpeg"/><Relationship Id="rId19" Type="http://schemas.openxmlformats.org/officeDocument/2006/relationships/image" Target="media/image50.png"/><Relationship Id="rId18" Type="http://schemas.openxmlformats.org/officeDocument/2006/relationships/image" Target="media/image49.png"/><Relationship Id="rId17" Type="http://schemas.openxmlformats.org/officeDocument/2006/relationships/image" Target="media/image48.png"/><Relationship Id="rId16" Type="http://schemas.openxmlformats.org/officeDocument/2006/relationships/image" Target="media/image47.jpeg"/><Relationship Id="rId15" Type="http://schemas.openxmlformats.org/officeDocument/2006/relationships/image" Target="media/image46.jpeg"/><Relationship Id="rId14" Type="http://schemas.openxmlformats.org/officeDocument/2006/relationships/image" Target="media/image45.png"/><Relationship Id="rId13" Type="http://schemas.openxmlformats.org/officeDocument/2006/relationships/image" Target="media/image44.png"/><Relationship Id="rId12" Type="http://schemas.openxmlformats.org/officeDocument/2006/relationships/image" Target="media/image43.png"/><Relationship Id="rId11" Type="http://schemas.openxmlformats.org/officeDocument/2006/relationships/image" Target="media/image42.png"/><Relationship Id="rId10" Type="http://schemas.openxmlformats.org/officeDocument/2006/relationships/image" Target="media/image41.png"/><Relationship Id="rId1" Type="http://schemas.openxmlformats.org/officeDocument/2006/relationships/image" Target="media/image32.png"/></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www.wps.cn/officeDocument/2020/cellImage" Target="cellimages.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9" Type="http://schemas.openxmlformats.org/officeDocument/2006/relationships/image" Target="../media/image10.jpeg"/><Relationship Id="rId8" Type="http://schemas.openxmlformats.org/officeDocument/2006/relationships/image" Target="../media/image9.jpeg"/><Relationship Id="rId7" Type="http://schemas.openxmlformats.org/officeDocument/2006/relationships/image" Target="../media/image8.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 Id="rId30" Type="http://schemas.openxmlformats.org/officeDocument/2006/relationships/image" Target="../media/image31.png"/><Relationship Id="rId3" Type="http://schemas.openxmlformats.org/officeDocument/2006/relationships/image" Target="../media/image4.jpeg"/><Relationship Id="rId29" Type="http://schemas.openxmlformats.org/officeDocument/2006/relationships/image" Target="../media/image30.jpeg"/><Relationship Id="rId28" Type="http://schemas.openxmlformats.org/officeDocument/2006/relationships/image" Target="../media/image29.jpeg"/><Relationship Id="rId27" Type="http://schemas.openxmlformats.org/officeDocument/2006/relationships/image" Target="../media/image28.jpeg"/><Relationship Id="rId26" Type="http://schemas.openxmlformats.org/officeDocument/2006/relationships/image" Target="../media/image27.jpeg"/><Relationship Id="rId25" Type="http://schemas.openxmlformats.org/officeDocument/2006/relationships/image" Target="../media/image26.jpeg"/><Relationship Id="rId24" Type="http://schemas.openxmlformats.org/officeDocument/2006/relationships/image" Target="../media/image25.jpeg"/><Relationship Id="rId23" Type="http://schemas.openxmlformats.org/officeDocument/2006/relationships/image" Target="../media/image24.jpeg"/><Relationship Id="rId22" Type="http://schemas.openxmlformats.org/officeDocument/2006/relationships/image" Target="../media/image23.jpeg"/><Relationship Id="rId21" Type="http://schemas.openxmlformats.org/officeDocument/2006/relationships/image" Target="../media/image22.jpeg"/><Relationship Id="rId20" Type="http://schemas.openxmlformats.org/officeDocument/2006/relationships/image" Target="../media/image21.jpeg"/><Relationship Id="rId2" Type="http://schemas.openxmlformats.org/officeDocument/2006/relationships/image" Target="../media/image3.jpeg"/><Relationship Id="rId19" Type="http://schemas.openxmlformats.org/officeDocument/2006/relationships/image" Target="../media/image20.jpeg"/><Relationship Id="rId18" Type="http://schemas.openxmlformats.org/officeDocument/2006/relationships/image" Target="../media/image19.jpeg"/><Relationship Id="rId17" Type="http://schemas.openxmlformats.org/officeDocument/2006/relationships/image" Target="../media/image18.jpeg"/><Relationship Id="rId16" Type="http://schemas.openxmlformats.org/officeDocument/2006/relationships/image" Target="../media/image17.jpeg"/><Relationship Id="rId15" Type="http://schemas.openxmlformats.org/officeDocument/2006/relationships/image" Target="../media/image16.jpeg"/><Relationship Id="rId14" Type="http://schemas.openxmlformats.org/officeDocument/2006/relationships/image" Target="../media/image15.jpeg"/><Relationship Id="rId13" Type="http://schemas.openxmlformats.org/officeDocument/2006/relationships/image" Target="../media/image14.jpeg"/><Relationship Id="rId12" Type="http://schemas.openxmlformats.org/officeDocument/2006/relationships/image" Target="../media/image13.png"/><Relationship Id="rId11" Type="http://schemas.openxmlformats.org/officeDocument/2006/relationships/image" Target="../media/image12.jpeg"/><Relationship Id="rId10" Type="http://schemas.openxmlformats.org/officeDocument/2006/relationships/image" Target="../media/image11.jpeg"/><Relationship Id="rId1" Type="http://schemas.openxmlformats.org/officeDocument/2006/relationships/image" Target="../media/image2.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8</xdr:col>
      <xdr:colOff>1190625</xdr:colOff>
      <xdr:row>25</xdr:row>
      <xdr:rowOff>190500</xdr:rowOff>
    </xdr:from>
    <xdr:to>
      <xdr:col>8</xdr:col>
      <xdr:colOff>1878330</xdr:colOff>
      <xdr:row>28</xdr:row>
      <xdr:rowOff>60325</xdr:rowOff>
    </xdr:to>
    <xdr:pic>
      <xdr:nvPicPr>
        <xdr:cNvPr id="2" name="图片 25" descr="弯头"/>
        <xdr:cNvPicPr>
          <a:picLocks noChangeAspect="1"/>
        </xdr:cNvPicPr>
      </xdr:nvPicPr>
      <xdr:blipFill>
        <a:blip r:embed="rId1"/>
        <a:stretch>
          <a:fillRect/>
        </a:stretch>
      </xdr:blipFill>
      <xdr:spPr>
        <a:xfrm>
          <a:off x="10877550" y="14498320"/>
          <a:ext cx="687705" cy="860425"/>
        </a:xfrm>
        <a:prstGeom prst="rect">
          <a:avLst/>
        </a:prstGeom>
        <a:noFill/>
        <a:ln w="9525">
          <a:noFill/>
        </a:ln>
      </xdr:spPr>
    </xdr:pic>
    <xdr:clientData/>
  </xdr:twoCellAnchor>
  <xdr:twoCellAnchor editAs="oneCell">
    <xdr:from>
      <xdr:col>8</xdr:col>
      <xdr:colOff>1104900</xdr:colOff>
      <xdr:row>39</xdr:row>
      <xdr:rowOff>95250</xdr:rowOff>
    </xdr:from>
    <xdr:to>
      <xdr:col>8</xdr:col>
      <xdr:colOff>1741170</xdr:colOff>
      <xdr:row>41</xdr:row>
      <xdr:rowOff>134620</xdr:rowOff>
    </xdr:to>
    <xdr:pic>
      <xdr:nvPicPr>
        <xdr:cNvPr id="3" name="图片 25" descr="弯头"/>
        <xdr:cNvPicPr>
          <a:picLocks noChangeAspect="1"/>
        </xdr:cNvPicPr>
      </xdr:nvPicPr>
      <xdr:blipFill>
        <a:blip r:embed="rId1"/>
        <a:stretch>
          <a:fillRect/>
        </a:stretch>
      </xdr:blipFill>
      <xdr:spPr>
        <a:xfrm>
          <a:off x="10791825" y="19917410"/>
          <a:ext cx="636270" cy="80899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oneCellAnchor>
    <xdr:from>
      <xdr:col>0</xdr:col>
      <xdr:colOff>0</xdr:colOff>
      <xdr:row>0</xdr:row>
      <xdr:rowOff>0</xdr:rowOff>
    </xdr:from>
    <xdr:ext cx="6861175" cy="30480"/>
    <xdr:pic>
      <xdr:nvPicPr>
        <xdr:cNvPr id="2" name="image1"/>
        <xdr:cNvPicPr>
          <a:picLocks noChangeAspect="1"/>
        </xdr:cNvPicPr>
      </xdr:nvPicPr>
      <xdr:blipFill>
        <a:blip r:embed="rId1">
          <a:extLst>
            <a:ext uri="{28A0092B-C50C-407E-A947-70E740481C1C}">
              <a14:useLocalDpi xmlns:a14="http://schemas.microsoft.com/office/drawing/2010/main" val="0"/>
            </a:ext>
          </a:extLst>
        </a:blip>
        <a:stretch>
          <a:fillRect/>
        </a:stretch>
      </xdr:blipFill>
      <xdr:spPr>
        <a:xfrm>
          <a:off x="0" y="0"/>
          <a:ext cx="6861175" cy="30480"/>
        </a:xfrm>
        <a:prstGeom prst="rect">
          <a:avLst/>
        </a:prstGeom>
      </xdr:spPr>
    </xdr:pic>
    <xdr:clientData/>
  </xdr:oneCellAnchor>
  <xdr:oneCellAnchor>
    <xdr:from>
      <xdr:col>3</xdr:col>
      <xdr:colOff>44450</xdr:colOff>
      <xdr:row>23</xdr:row>
      <xdr:rowOff>80644</xdr:rowOff>
    </xdr:from>
    <xdr:ext cx="658494" cy="754380"/>
    <xdr:pic>
      <xdr:nvPicPr>
        <xdr:cNvPr id="3" name="image2"/>
        <xdr:cNvPicPr>
          <a:picLocks noChangeAspect="1"/>
        </xdr:cNvPicPr>
      </xdr:nvPicPr>
      <xdr:blipFill>
        <a:blip r:embed="rId2">
          <a:extLst>
            <a:ext uri="{28A0092B-C50C-407E-A947-70E740481C1C}">
              <a14:useLocalDpi xmlns:a14="http://schemas.microsoft.com/office/drawing/2010/main" val="0"/>
            </a:ext>
          </a:extLst>
        </a:blip>
        <a:stretch>
          <a:fillRect/>
        </a:stretch>
      </xdr:blipFill>
      <xdr:spPr>
        <a:xfrm>
          <a:off x="1398270" y="12630150"/>
          <a:ext cx="657860" cy="754380"/>
        </a:xfrm>
        <a:prstGeom prst="rect">
          <a:avLst/>
        </a:prstGeom>
      </xdr:spPr>
    </xdr:pic>
    <xdr:clientData/>
  </xdr:oneCellAnchor>
  <xdr:oneCellAnchor>
    <xdr:from>
      <xdr:col>3</xdr:col>
      <xdr:colOff>22859</xdr:colOff>
      <xdr:row>19</xdr:row>
      <xdr:rowOff>55244</xdr:rowOff>
    </xdr:from>
    <xdr:ext cx="699769" cy="579755"/>
    <xdr:pic>
      <xdr:nvPicPr>
        <xdr:cNvPr id="4" name="image3"/>
        <xdr:cNvPicPr>
          <a:picLocks noChangeAspect="1"/>
        </xdr:cNvPicPr>
      </xdr:nvPicPr>
      <xdr:blipFill>
        <a:blip r:embed="rId3">
          <a:extLst>
            <a:ext uri="{28A0092B-C50C-407E-A947-70E740481C1C}">
              <a14:useLocalDpi xmlns:a14="http://schemas.microsoft.com/office/drawing/2010/main" val="0"/>
            </a:ext>
          </a:extLst>
        </a:blip>
        <a:stretch>
          <a:fillRect/>
        </a:stretch>
      </xdr:blipFill>
      <xdr:spPr>
        <a:xfrm>
          <a:off x="1376045" y="9704705"/>
          <a:ext cx="699770" cy="579755"/>
        </a:xfrm>
        <a:prstGeom prst="rect">
          <a:avLst/>
        </a:prstGeom>
      </xdr:spPr>
    </xdr:pic>
    <xdr:clientData/>
  </xdr:oneCellAnchor>
  <xdr:oneCellAnchor>
    <xdr:from>
      <xdr:col>3</xdr:col>
      <xdr:colOff>28575</xdr:colOff>
      <xdr:row>22</xdr:row>
      <xdr:rowOff>172720</xdr:rowOff>
    </xdr:from>
    <xdr:ext cx="688975" cy="570230"/>
    <xdr:pic>
      <xdr:nvPicPr>
        <xdr:cNvPr id="5" name="image4"/>
        <xdr:cNvPicPr>
          <a:picLocks noChangeAspect="1"/>
        </xdr:cNvPicPr>
      </xdr:nvPicPr>
      <xdr:blipFill>
        <a:blip r:embed="rId4">
          <a:extLst>
            <a:ext uri="{28A0092B-C50C-407E-A947-70E740481C1C}">
              <a14:useLocalDpi xmlns:a14="http://schemas.microsoft.com/office/drawing/2010/main" val="0"/>
            </a:ext>
          </a:extLst>
        </a:blip>
        <a:stretch>
          <a:fillRect/>
        </a:stretch>
      </xdr:blipFill>
      <xdr:spPr>
        <a:xfrm>
          <a:off x="1382395" y="11808460"/>
          <a:ext cx="688975" cy="570230"/>
        </a:xfrm>
        <a:prstGeom prst="rect">
          <a:avLst/>
        </a:prstGeom>
      </xdr:spPr>
    </xdr:pic>
    <xdr:clientData/>
  </xdr:oneCellAnchor>
  <xdr:oneCellAnchor>
    <xdr:from>
      <xdr:col>3</xdr:col>
      <xdr:colOff>29844</xdr:colOff>
      <xdr:row>18</xdr:row>
      <xdr:rowOff>100964</xdr:rowOff>
    </xdr:from>
    <xdr:ext cx="685800" cy="563880"/>
    <xdr:pic>
      <xdr:nvPicPr>
        <xdr:cNvPr id="6" name="image5"/>
        <xdr:cNvPicPr>
          <a:picLocks noChangeAspect="1"/>
        </xdr:cNvPicPr>
      </xdr:nvPicPr>
      <xdr:blipFill>
        <a:blip r:embed="rId5">
          <a:extLst>
            <a:ext uri="{28A0092B-C50C-407E-A947-70E740481C1C}">
              <a14:useLocalDpi xmlns:a14="http://schemas.microsoft.com/office/drawing/2010/main" val="0"/>
            </a:ext>
          </a:extLst>
        </a:blip>
        <a:stretch>
          <a:fillRect/>
        </a:stretch>
      </xdr:blipFill>
      <xdr:spPr>
        <a:xfrm>
          <a:off x="1383030" y="8985250"/>
          <a:ext cx="685800" cy="563880"/>
        </a:xfrm>
        <a:prstGeom prst="rect">
          <a:avLst/>
        </a:prstGeom>
      </xdr:spPr>
    </xdr:pic>
    <xdr:clientData/>
  </xdr:oneCellAnchor>
  <xdr:oneCellAnchor>
    <xdr:from>
      <xdr:col>3</xdr:col>
      <xdr:colOff>29844</xdr:colOff>
      <xdr:row>24</xdr:row>
      <xdr:rowOff>246379</xdr:rowOff>
    </xdr:from>
    <xdr:ext cx="685800" cy="528955"/>
    <xdr:pic>
      <xdr:nvPicPr>
        <xdr:cNvPr id="7" name="image6"/>
        <xdr:cNvPicPr>
          <a:picLocks noChangeAspect="1"/>
        </xdr:cNvPicPr>
      </xdr:nvPicPr>
      <xdr:blipFill>
        <a:blip r:embed="rId6">
          <a:extLst>
            <a:ext uri="{28A0092B-C50C-407E-A947-70E740481C1C}">
              <a14:useLocalDpi xmlns:a14="http://schemas.microsoft.com/office/drawing/2010/main" val="0"/>
            </a:ext>
          </a:extLst>
        </a:blip>
        <a:stretch>
          <a:fillRect/>
        </a:stretch>
      </xdr:blipFill>
      <xdr:spPr>
        <a:xfrm>
          <a:off x="1383030" y="13710285"/>
          <a:ext cx="685800" cy="528955"/>
        </a:xfrm>
        <a:prstGeom prst="rect">
          <a:avLst/>
        </a:prstGeom>
      </xdr:spPr>
    </xdr:pic>
    <xdr:clientData/>
  </xdr:oneCellAnchor>
  <xdr:oneCellAnchor>
    <xdr:from>
      <xdr:col>3</xdr:col>
      <xdr:colOff>48894</xdr:colOff>
      <xdr:row>13</xdr:row>
      <xdr:rowOff>128904</xdr:rowOff>
    </xdr:from>
    <xdr:ext cx="647700" cy="533400"/>
    <xdr:pic>
      <xdr:nvPicPr>
        <xdr:cNvPr id="8" name="image7"/>
        <xdr:cNvPicPr>
          <a:picLocks noChangeAspect="1"/>
        </xdr:cNvPicPr>
      </xdr:nvPicPr>
      <xdr:blipFill>
        <a:blip r:embed="rId7">
          <a:extLst>
            <a:ext uri="{28A0092B-C50C-407E-A947-70E740481C1C}">
              <a14:useLocalDpi xmlns:a14="http://schemas.microsoft.com/office/drawing/2010/main" val="0"/>
            </a:ext>
          </a:extLst>
        </a:blip>
        <a:stretch>
          <a:fillRect/>
        </a:stretch>
      </xdr:blipFill>
      <xdr:spPr>
        <a:xfrm>
          <a:off x="1402080" y="5671820"/>
          <a:ext cx="647700" cy="533400"/>
        </a:xfrm>
        <a:prstGeom prst="rect">
          <a:avLst/>
        </a:prstGeom>
      </xdr:spPr>
    </xdr:pic>
    <xdr:clientData/>
  </xdr:oneCellAnchor>
  <xdr:oneCellAnchor>
    <xdr:from>
      <xdr:col>3</xdr:col>
      <xdr:colOff>102870</xdr:colOff>
      <xdr:row>25</xdr:row>
      <xdr:rowOff>40640</xdr:rowOff>
    </xdr:from>
    <xdr:ext cx="541019" cy="574675"/>
    <xdr:pic>
      <xdr:nvPicPr>
        <xdr:cNvPr id="9" name="image8"/>
        <xdr:cNvPicPr>
          <a:picLocks noChangeAspect="1"/>
        </xdr:cNvPicPr>
      </xdr:nvPicPr>
      <xdr:blipFill>
        <a:blip r:embed="rId8">
          <a:extLst>
            <a:ext uri="{28A0092B-C50C-407E-A947-70E740481C1C}">
              <a14:useLocalDpi xmlns:a14="http://schemas.microsoft.com/office/drawing/2010/main" val="0"/>
            </a:ext>
          </a:extLst>
        </a:blip>
        <a:stretch>
          <a:fillRect/>
        </a:stretch>
      </xdr:blipFill>
      <xdr:spPr>
        <a:xfrm>
          <a:off x="1456690" y="14526260"/>
          <a:ext cx="540385" cy="574675"/>
        </a:xfrm>
        <a:prstGeom prst="rect">
          <a:avLst/>
        </a:prstGeom>
      </xdr:spPr>
    </xdr:pic>
    <xdr:clientData/>
  </xdr:oneCellAnchor>
  <xdr:oneCellAnchor>
    <xdr:from>
      <xdr:col>3</xdr:col>
      <xdr:colOff>161925</xdr:colOff>
      <xdr:row>15</xdr:row>
      <xdr:rowOff>33655</xdr:rowOff>
    </xdr:from>
    <xdr:ext cx="422275" cy="698500"/>
    <xdr:pic>
      <xdr:nvPicPr>
        <xdr:cNvPr id="10" name="image9"/>
        <xdr:cNvPicPr>
          <a:picLocks noChangeAspect="1"/>
        </xdr:cNvPicPr>
      </xdr:nvPicPr>
      <xdr:blipFill>
        <a:blip r:embed="rId9">
          <a:extLst>
            <a:ext uri="{28A0092B-C50C-407E-A947-70E740481C1C}">
              <a14:useLocalDpi xmlns:a14="http://schemas.microsoft.com/office/drawing/2010/main" val="0"/>
            </a:ext>
          </a:extLst>
        </a:blip>
        <a:stretch>
          <a:fillRect/>
        </a:stretch>
      </xdr:blipFill>
      <xdr:spPr>
        <a:xfrm>
          <a:off x="1515745" y="6953885"/>
          <a:ext cx="422275" cy="698500"/>
        </a:xfrm>
        <a:prstGeom prst="rect">
          <a:avLst/>
        </a:prstGeom>
      </xdr:spPr>
    </xdr:pic>
    <xdr:clientData/>
  </xdr:oneCellAnchor>
  <xdr:oneCellAnchor>
    <xdr:from>
      <xdr:col>3</xdr:col>
      <xdr:colOff>123189</xdr:colOff>
      <xdr:row>16</xdr:row>
      <xdr:rowOff>58419</xdr:rowOff>
    </xdr:from>
    <xdr:ext cx="500380" cy="523240"/>
    <xdr:pic>
      <xdr:nvPicPr>
        <xdr:cNvPr id="11" name="image10"/>
        <xdr:cNvPicPr>
          <a:picLocks noChangeAspect="1"/>
        </xdr:cNvPicPr>
      </xdr:nvPicPr>
      <xdr:blipFill>
        <a:blip r:embed="rId10">
          <a:extLst>
            <a:ext uri="{28A0092B-C50C-407E-A947-70E740481C1C}">
              <a14:useLocalDpi xmlns:a14="http://schemas.microsoft.com/office/drawing/2010/main" val="0"/>
            </a:ext>
          </a:extLst>
        </a:blip>
        <a:stretch>
          <a:fillRect/>
        </a:stretch>
      </xdr:blipFill>
      <xdr:spPr>
        <a:xfrm>
          <a:off x="1476375" y="7743190"/>
          <a:ext cx="500380" cy="523240"/>
        </a:xfrm>
        <a:prstGeom prst="rect">
          <a:avLst/>
        </a:prstGeom>
      </xdr:spPr>
    </xdr:pic>
    <xdr:clientData/>
  </xdr:oneCellAnchor>
  <xdr:oneCellAnchor>
    <xdr:from>
      <xdr:col>3</xdr:col>
      <xdr:colOff>88264</xdr:colOff>
      <xdr:row>17</xdr:row>
      <xdr:rowOff>54610</xdr:rowOff>
    </xdr:from>
    <xdr:ext cx="570230" cy="452755"/>
    <xdr:pic>
      <xdr:nvPicPr>
        <xdr:cNvPr id="12" name="image11"/>
        <xdr:cNvPicPr>
          <a:picLocks noChangeAspect="1"/>
        </xdr:cNvPicPr>
      </xdr:nvPicPr>
      <xdr:blipFill>
        <a:blip r:embed="rId11">
          <a:extLst>
            <a:ext uri="{28A0092B-C50C-407E-A947-70E740481C1C}">
              <a14:useLocalDpi xmlns:a14="http://schemas.microsoft.com/office/drawing/2010/main" val="0"/>
            </a:ext>
          </a:extLst>
        </a:blip>
        <a:stretch>
          <a:fillRect/>
        </a:stretch>
      </xdr:blipFill>
      <xdr:spPr>
        <a:xfrm>
          <a:off x="1441450" y="8378825"/>
          <a:ext cx="570230" cy="452755"/>
        </a:xfrm>
        <a:prstGeom prst="rect">
          <a:avLst/>
        </a:prstGeom>
      </xdr:spPr>
    </xdr:pic>
    <xdr:clientData/>
  </xdr:oneCellAnchor>
  <xdr:oneCellAnchor>
    <xdr:from>
      <xdr:col>0</xdr:col>
      <xdr:colOff>0</xdr:colOff>
      <xdr:row>10</xdr:row>
      <xdr:rowOff>0</xdr:rowOff>
    </xdr:from>
    <xdr:ext cx="6894830" cy="30480"/>
    <xdr:pic>
      <xdr:nvPicPr>
        <xdr:cNvPr id="13" name="image12"/>
        <xdr:cNvPicPr>
          <a:picLocks noChangeAspect="1"/>
        </xdr:cNvPicPr>
      </xdr:nvPicPr>
      <xdr:blipFill>
        <a:blip r:embed="rId12">
          <a:extLst>
            <a:ext uri="{28A0092B-C50C-407E-A947-70E740481C1C}">
              <a14:useLocalDpi xmlns:a14="http://schemas.microsoft.com/office/drawing/2010/main" val="0"/>
            </a:ext>
          </a:extLst>
        </a:blip>
        <a:stretch>
          <a:fillRect/>
        </a:stretch>
      </xdr:blipFill>
      <xdr:spPr>
        <a:xfrm>
          <a:off x="0" y="4975860"/>
          <a:ext cx="6894830" cy="30480"/>
        </a:xfrm>
        <a:prstGeom prst="rect">
          <a:avLst/>
        </a:prstGeom>
      </xdr:spPr>
    </xdr:pic>
    <xdr:clientData/>
  </xdr:oneCellAnchor>
  <xdr:oneCellAnchor>
    <xdr:from>
      <xdr:col>3</xdr:col>
      <xdr:colOff>224154</xdr:colOff>
      <xdr:row>20</xdr:row>
      <xdr:rowOff>81914</xdr:rowOff>
    </xdr:from>
    <xdr:ext cx="297179" cy="599440"/>
    <xdr:pic>
      <xdr:nvPicPr>
        <xdr:cNvPr id="14" name="image13"/>
        <xdr:cNvPicPr>
          <a:picLocks noChangeAspect="1"/>
        </xdr:cNvPicPr>
      </xdr:nvPicPr>
      <xdr:blipFill>
        <a:blip r:embed="rId13">
          <a:extLst>
            <a:ext uri="{28A0092B-C50C-407E-A947-70E740481C1C}">
              <a14:useLocalDpi xmlns:a14="http://schemas.microsoft.com/office/drawing/2010/main" val="0"/>
            </a:ext>
          </a:extLst>
        </a:blip>
        <a:stretch>
          <a:fillRect/>
        </a:stretch>
      </xdr:blipFill>
      <xdr:spPr>
        <a:xfrm>
          <a:off x="1577340" y="10420350"/>
          <a:ext cx="297180" cy="599440"/>
        </a:xfrm>
        <a:prstGeom prst="rect">
          <a:avLst/>
        </a:prstGeom>
      </xdr:spPr>
    </xdr:pic>
    <xdr:clientData/>
  </xdr:oneCellAnchor>
  <xdr:oneCellAnchor>
    <xdr:from>
      <xdr:col>3</xdr:col>
      <xdr:colOff>193039</xdr:colOff>
      <xdr:row>21</xdr:row>
      <xdr:rowOff>40005</xdr:rowOff>
    </xdr:from>
    <xdr:ext cx="360045" cy="455930"/>
    <xdr:pic>
      <xdr:nvPicPr>
        <xdr:cNvPr id="15" name="image14"/>
        <xdr:cNvPicPr>
          <a:picLocks noChangeAspect="1"/>
        </xdr:cNvPicPr>
      </xdr:nvPicPr>
      <xdr:blipFill>
        <a:blip r:embed="rId14">
          <a:extLst>
            <a:ext uri="{28A0092B-C50C-407E-A947-70E740481C1C}">
              <a14:useLocalDpi xmlns:a14="http://schemas.microsoft.com/office/drawing/2010/main" val="0"/>
            </a:ext>
          </a:extLst>
        </a:blip>
        <a:stretch>
          <a:fillRect/>
        </a:stretch>
      </xdr:blipFill>
      <xdr:spPr>
        <a:xfrm>
          <a:off x="1546225" y="11141075"/>
          <a:ext cx="360045" cy="455930"/>
        </a:xfrm>
        <a:prstGeom prst="rect">
          <a:avLst/>
        </a:prstGeom>
      </xdr:spPr>
    </xdr:pic>
    <xdr:clientData/>
  </xdr:oneCellAnchor>
  <xdr:oneCellAnchor>
    <xdr:from>
      <xdr:col>3</xdr:col>
      <xdr:colOff>241300</xdr:colOff>
      <xdr:row>14</xdr:row>
      <xdr:rowOff>63500</xdr:rowOff>
    </xdr:from>
    <xdr:ext cx="264159" cy="459105"/>
    <xdr:pic>
      <xdr:nvPicPr>
        <xdr:cNvPr id="16" name="image15"/>
        <xdr:cNvPicPr>
          <a:picLocks noChangeAspect="1"/>
        </xdr:cNvPicPr>
      </xdr:nvPicPr>
      <xdr:blipFill>
        <a:blip r:embed="rId15">
          <a:extLst>
            <a:ext uri="{28A0092B-C50C-407E-A947-70E740481C1C}">
              <a14:useLocalDpi xmlns:a14="http://schemas.microsoft.com/office/drawing/2010/main" val="0"/>
            </a:ext>
          </a:extLst>
        </a:blip>
        <a:stretch>
          <a:fillRect/>
        </a:stretch>
      </xdr:blipFill>
      <xdr:spPr>
        <a:xfrm>
          <a:off x="1595120" y="6398260"/>
          <a:ext cx="263525" cy="459105"/>
        </a:xfrm>
        <a:prstGeom prst="rect">
          <a:avLst/>
        </a:prstGeom>
      </xdr:spPr>
    </xdr:pic>
    <xdr:clientData/>
  </xdr:oneCellAnchor>
  <xdr:oneCellAnchor>
    <xdr:from>
      <xdr:col>3</xdr:col>
      <xdr:colOff>125729</xdr:colOff>
      <xdr:row>29</xdr:row>
      <xdr:rowOff>37465</xdr:rowOff>
    </xdr:from>
    <xdr:ext cx="497205" cy="690880"/>
    <xdr:pic>
      <xdr:nvPicPr>
        <xdr:cNvPr id="17" name="image16"/>
        <xdr:cNvPicPr>
          <a:picLocks noChangeAspect="1"/>
        </xdr:cNvPicPr>
      </xdr:nvPicPr>
      <xdr:blipFill>
        <a:blip r:embed="rId16">
          <a:extLst>
            <a:ext uri="{28A0092B-C50C-407E-A947-70E740481C1C}">
              <a14:useLocalDpi xmlns:a14="http://schemas.microsoft.com/office/drawing/2010/main" val="0"/>
            </a:ext>
          </a:extLst>
        </a:blip>
        <a:stretch>
          <a:fillRect/>
        </a:stretch>
      </xdr:blipFill>
      <xdr:spPr>
        <a:xfrm>
          <a:off x="1478915" y="17075785"/>
          <a:ext cx="497205" cy="690880"/>
        </a:xfrm>
        <a:prstGeom prst="rect">
          <a:avLst/>
        </a:prstGeom>
      </xdr:spPr>
    </xdr:pic>
    <xdr:clientData/>
  </xdr:oneCellAnchor>
  <xdr:oneCellAnchor>
    <xdr:from>
      <xdr:col>3</xdr:col>
      <xdr:colOff>48894</xdr:colOff>
      <xdr:row>30</xdr:row>
      <xdr:rowOff>456565</xdr:rowOff>
    </xdr:from>
    <xdr:ext cx="649605" cy="502919"/>
    <xdr:pic>
      <xdr:nvPicPr>
        <xdr:cNvPr id="18" name="image17"/>
        <xdr:cNvPicPr>
          <a:picLocks noChangeAspect="1"/>
        </xdr:cNvPicPr>
      </xdr:nvPicPr>
      <xdr:blipFill>
        <a:blip r:embed="rId17">
          <a:extLst>
            <a:ext uri="{28A0092B-C50C-407E-A947-70E740481C1C}">
              <a14:useLocalDpi xmlns:a14="http://schemas.microsoft.com/office/drawing/2010/main" val="0"/>
            </a:ext>
          </a:extLst>
        </a:blip>
        <a:stretch>
          <a:fillRect/>
        </a:stretch>
      </xdr:blipFill>
      <xdr:spPr>
        <a:xfrm>
          <a:off x="1402080" y="18260060"/>
          <a:ext cx="649605" cy="502285"/>
        </a:xfrm>
        <a:prstGeom prst="rect">
          <a:avLst/>
        </a:prstGeom>
      </xdr:spPr>
    </xdr:pic>
    <xdr:clientData/>
  </xdr:oneCellAnchor>
  <xdr:oneCellAnchor>
    <xdr:from>
      <xdr:col>3</xdr:col>
      <xdr:colOff>31750</xdr:colOff>
      <xdr:row>32</xdr:row>
      <xdr:rowOff>67310</xdr:rowOff>
    </xdr:from>
    <xdr:ext cx="683259" cy="389254"/>
    <xdr:pic>
      <xdr:nvPicPr>
        <xdr:cNvPr id="19" name="image18"/>
        <xdr:cNvPicPr>
          <a:picLocks noChangeAspect="1"/>
        </xdr:cNvPicPr>
      </xdr:nvPicPr>
      <xdr:blipFill>
        <a:blip r:embed="rId18">
          <a:extLst>
            <a:ext uri="{28A0092B-C50C-407E-A947-70E740481C1C}">
              <a14:useLocalDpi xmlns:a14="http://schemas.microsoft.com/office/drawing/2010/main" val="0"/>
            </a:ext>
          </a:extLst>
        </a:blip>
        <a:stretch>
          <a:fillRect/>
        </a:stretch>
      </xdr:blipFill>
      <xdr:spPr>
        <a:xfrm>
          <a:off x="1385570" y="20242530"/>
          <a:ext cx="682625" cy="388620"/>
        </a:xfrm>
        <a:prstGeom prst="rect">
          <a:avLst/>
        </a:prstGeom>
      </xdr:spPr>
    </xdr:pic>
    <xdr:clientData/>
  </xdr:oneCellAnchor>
  <xdr:oneCellAnchor>
    <xdr:from>
      <xdr:col>3</xdr:col>
      <xdr:colOff>106679</xdr:colOff>
      <xdr:row>28</xdr:row>
      <xdr:rowOff>53975</xdr:rowOff>
    </xdr:from>
    <xdr:ext cx="533400" cy="494030"/>
    <xdr:pic>
      <xdr:nvPicPr>
        <xdr:cNvPr id="20" name="image19"/>
        <xdr:cNvPicPr>
          <a:picLocks noChangeAspect="1"/>
        </xdr:cNvPicPr>
      </xdr:nvPicPr>
      <xdr:blipFill>
        <a:blip r:embed="rId19">
          <a:extLst>
            <a:ext uri="{28A0092B-C50C-407E-A947-70E740481C1C}">
              <a14:useLocalDpi xmlns:a14="http://schemas.microsoft.com/office/drawing/2010/main" val="0"/>
            </a:ext>
          </a:extLst>
        </a:blip>
        <a:stretch>
          <a:fillRect/>
        </a:stretch>
      </xdr:blipFill>
      <xdr:spPr>
        <a:xfrm>
          <a:off x="1459865" y="16491585"/>
          <a:ext cx="533400" cy="494030"/>
        </a:xfrm>
        <a:prstGeom prst="rect">
          <a:avLst/>
        </a:prstGeom>
      </xdr:spPr>
    </xdr:pic>
    <xdr:clientData/>
  </xdr:oneCellAnchor>
  <xdr:oneCellAnchor>
    <xdr:from>
      <xdr:col>3</xdr:col>
      <xdr:colOff>196214</xdr:colOff>
      <xdr:row>26</xdr:row>
      <xdr:rowOff>44450</xdr:rowOff>
    </xdr:from>
    <xdr:ext cx="353695" cy="570230"/>
    <xdr:pic>
      <xdr:nvPicPr>
        <xdr:cNvPr id="21" name="image20"/>
        <xdr:cNvPicPr>
          <a:picLocks noChangeAspect="1"/>
        </xdr:cNvPicPr>
      </xdr:nvPicPr>
      <xdr:blipFill>
        <a:blip r:embed="rId20">
          <a:extLst>
            <a:ext uri="{28A0092B-C50C-407E-A947-70E740481C1C}">
              <a14:useLocalDpi xmlns:a14="http://schemas.microsoft.com/office/drawing/2010/main" val="0"/>
            </a:ext>
          </a:extLst>
        </a:blip>
        <a:stretch>
          <a:fillRect/>
        </a:stretch>
      </xdr:blipFill>
      <xdr:spPr>
        <a:xfrm>
          <a:off x="1549400" y="15185390"/>
          <a:ext cx="353695" cy="570230"/>
        </a:xfrm>
        <a:prstGeom prst="rect">
          <a:avLst/>
        </a:prstGeom>
      </xdr:spPr>
    </xdr:pic>
    <xdr:clientData/>
  </xdr:oneCellAnchor>
  <xdr:oneCellAnchor>
    <xdr:from>
      <xdr:col>3</xdr:col>
      <xdr:colOff>48894</xdr:colOff>
      <xdr:row>31</xdr:row>
      <xdr:rowOff>372745</xdr:rowOff>
    </xdr:from>
    <xdr:ext cx="649605" cy="210820"/>
    <xdr:pic>
      <xdr:nvPicPr>
        <xdr:cNvPr id="22" name="image21"/>
        <xdr:cNvPicPr>
          <a:picLocks noChangeAspect="1"/>
        </xdr:cNvPicPr>
      </xdr:nvPicPr>
      <xdr:blipFill>
        <a:blip r:embed="rId21">
          <a:extLst>
            <a:ext uri="{28A0092B-C50C-407E-A947-70E740481C1C}">
              <a14:useLocalDpi xmlns:a14="http://schemas.microsoft.com/office/drawing/2010/main" val="0"/>
            </a:ext>
          </a:extLst>
        </a:blip>
        <a:stretch>
          <a:fillRect/>
        </a:stretch>
      </xdr:blipFill>
      <xdr:spPr>
        <a:xfrm>
          <a:off x="1402080" y="19592290"/>
          <a:ext cx="649605" cy="210820"/>
        </a:xfrm>
        <a:prstGeom prst="rect">
          <a:avLst/>
        </a:prstGeom>
      </xdr:spPr>
    </xdr:pic>
    <xdr:clientData/>
  </xdr:oneCellAnchor>
  <xdr:oneCellAnchor>
    <xdr:from>
      <xdr:col>3</xdr:col>
      <xdr:colOff>58419</xdr:colOff>
      <xdr:row>40</xdr:row>
      <xdr:rowOff>172720</xdr:rowOff>
    </xdr:from>
    <xdr:ext cx="633094" cy="919480"/>
    <xdr:pic>
      <xdr:nvPicPr>
        <xdr:cNvPr id="23" name="image22"/>
        <xdr:cNvPicPr>
          <a:picLocks noChangeAspect="1"/>
        </xdr:cNvPicPr>
      </xdr:nvPicPr>
      <xdr:blipFill>
        <a:blip r:embed="rId22">
          <a:extLst>
            <a:ext uri="{28A0092B-C50C-407E-A947-70E740481C1C}">
              <a14:useLocalDpi xmlns:a14="http://schemas.microsoft.com/office/drawing/2010/main" val="0"/>
            </a:ext>
          </a:extLst>
        </a:blip>
        <a:stretch>
          <a:fillRect/>
        </a:stretch>
      </xdr:blipFill>
      <xdr:spPr>
        <a:xfrm>
          <a:off x="1411605" y="23021290"/>
          <a:ext cx="633095" cy="919480"/>
        </a:xfrm>
        <a:prstGeom prst="rect">
          <a:avLst/>
        </a:prstGeom>
      </xdr:spPr>
    </xdr:pic>
    <xdr:clientData/>
  </xdr:oneCellAnchor>
  <xdr:oneCellAnchor>
    <xdr:from>
      <xdr:col>3</xdr:col>
      <xdr:colOff>50165</xdr:colOff>
      <xdr:row>37</xdr:row>
      <xdr:rowOff>19050</xdr:rowOff>
    </xdr:from>
    <xdr:ext cx="647700" cy="404495"/>
    <xdr:pic>
      <xdr:nvPicPr>
        <xdr:cNvPr id="24" name="image23"/>
        <xdr:cNvPicPr>
          <a:picLocks noChangeAspect="1"/>
        </xdr:cNvPicPr>
      </xdr:nvPicPr>
      <xdr:blipFill>
        <a:blip r:embed="rId23">
          <a:extLst>
            <a:ext uri="{28A0092B-C50C-407E-A947-70E740481C1C}">
              <a14:useLocalDpi xmlns:a14="http://schemas.microsoft.com/office/drawing/2010/main" val="0"/>
            </a:ext>
          </a:extLst>
        </a:blip>
        <a:stretch>
          <a:fillRect/>
        </a:stretch>
      </xdr:blipFill>
      <xdr:spPr>
        <a:xfrm>
          <a:off x="1403985" y="21765260"/>
          <a:ext cx="647700" cy="404495"/>
        </a:xfrm>
        <a:prstGeom prst="rect">
          <a:avLst/>
        </a:prstGeom>
      </xdr:spPr>
    </xdr:pic>
    <xdr:clientData/>
  </xdr:oneCellAnchor>
  <xdr:oneCellAnchor>
    <xdr:from>
      <xdr:col>3</xdr:col>
      <xdr:colOff>160020</xdr:colOff>
      <xdr:row>43</xdr:row>
      <xdr:rowOff>62864</xdr:rowOff>
    </xdr:from>
    <xdr:ext cx="428625" cy="485140"/>
    <xdr:pic>
      <xdr:nvPicPr>
        <xdr:cNvPr id="25" name="image24"/>
        <xdr:cNvPicPr>
          <a:picLocks noChangeAspect="1"/>
        </xdr:cNvPicPr>
      </xdr:nvPicPr>
      <xdr:blipFill>
        <a:blip r:embed="rId24">
          <a:extLst>
            <a:ext uri="{28A0092B-C50C-407E-A947-70E740481C1C}">
              <a14:useLocalDpi xmlns:a14="http://schemas.microsoft.com/office/drawing/2010/main" val="0"/>
            </a:ext>
          </a:extLst>
        </a:blip>
        <a:stretch>
          <a:fillRect/>
        </a:stretch>
      </xdr:blipFill>
      <xdr:spPr>
        <a:xfrm>
          <a:off x="1513840" y="24306530"/>
          <a:ext cx="428625" cy="485140"/>
        </a:xfrm>
        <a:prstGeom prst="rect">
          <a:avLst/>
        </a:prstGeom>
      </xdr:spPr>
    </xdr:pic>
    <xdr:clientData/>
  </xdr:oneCellAnchor>
  <xdr:oneCellAnchor>
    <xdr:from>
      <xdr:col>3</xdr:col>
      <xdr:colOff>153670</xdr:colOff>
      <xdr:row>49</xdr:row>
      <xdr:rowOff>39369</xdr:rowOff>
    </xdr:from>
    <xdr:ext cx="440690" cy="431800"/>
    <xdr:pic>
      <xdr:nvPicPr>
        <xdr:cNvPr id="26" name="image25"/>
        <xdr:cNvPicPr>
          <a:picLocks noChangeAspect="1"/>
        </xdr:cNvPicPr>
      </xdr:nvPicPr>
      <xdr:blipFill>
        <a:blip r:embed="rId25">
          <a:extLst>
            <a:ext uri="{28A0092B-C50C-407E-A947-70E740481C1C}">
              <a14:useLocalDpi xmlns:a14="http://schemas.microsoft.com/office/drawing/2010/main" val="0"/>
            </a:ext>
          </a:extLst>
        </a:blip>
        <a:stretch>
          <a:fillRect/>
        </a:stretch>
      </xdr:blipFill>
      <xdr:spPr>
        <a:xfrm>
          <a:off x="1507490" y="27005915"/>
          <a:ext cx="440690" cy="431800"/>
        </a:xfrm>
        <a:prstGeom prst="rect">
          <a:avLst/>
        </a:prstGeom>
      </xdr:spPr>
    </xdr:pic>
    <xdr:clientData/>
  </xdr:oneCellAnchor>
  <xdr:oneCellAnchor>
    <xdr:from>
      <xdr:col>3</xdr:col>
      <xdr:colOff>198754</xdr:colOff>
      <xdr:row>45</xdr:row>
      <xdr:rowOff>40640</xdr:rowOff>
    </xdr:from>
    <xdr:ext cx="351154" cy="492759"/>
    <xdr:pic>
      <xdr:nvPicPr>
        <xdr:cNvPr id="27" name="image26"/>
        <xdr:cNvPicPr>
          <a:picLocks noChangeAspect="1"/>
        </xdr:cNvPicPr>
      </xdr:nvPicPr>
      <xdr:blipFill>
        <a:blip r:embed="rId26">
          <a:extLst>
            <a:ext uri="{28A0092B-C50C-407E-A947-70E740481C1C}">
              <a14:useLocalDpi xmlns:a14="http://schemas.microsoft.com/office/drawing/2010/main" val="0"/>
            </a:ext>
          </a:extLst>
        </a:blip>
        <a:stretch>
          <a:fillRect/>
        </a:stretch>
      </xdr:blipFill>
      <xdr:spPr>
        <a:xfrm>
          <a:off x="1551940" y="25276810"/>
          <a:ext cx="351155" cy="492125"/>
        </a:xfrm>
        <a:prstGeom prst="rect">
          <a:avLst/>
        </a:prstGeom>
      </xdr:spPr>
    </xdr:pic>
    <xdr:clientData/>
  </xdr:oneCellAnchor>
  <xdr:oneCellAnchor>
    <xdr:from>
      <xdr:col>3</xdr:col>
      <xdr:colOff>198120</xdr:colOff>
      <xdr:row>48</xdr:row>
      <xdr:rowOff>38100</xdr:rowOff>
    </xdr:from>
    <xdr:ext cx="352425" cy="356870"/>
    <xdr:pic>
      <xdr:nvPicPr>
        <xdr:cNvPr id="28" name="image27"/>
        <xdr:cNvPicPr>
          <a:picLocks noChangeAspect="1"/>
        </xdr:cNvPicPr>
      </xdr:nvPicPr>
      <xdr:blipFill>
        <a:blip r:embed="rId27">
          <a:extLst>
            <a:ext uri="{28A0092B-C50C-407E-A947-70E740481C1C}">
              <a14:useLocalDpi xmlns:a14="http://schemas.microsoft.com/office/drawing/2010/main" val="0"/>
            </a:ext>
          </a:extLst>
        </a:blip>
        <a:stretch>
          <a:fillRect/>
        </a:stretch>
      </xdr:blipFill>
      <xdr:spPr>
        <a:xfrm>
          <a:off x="1551940" y="26572210"/>
          <a:ext cx="352425" cy="356870"/>
        </a:xfrm>
        <a:prstGeom prst="rect">
          <a:avLst/>
        </a:prstGeom>
      </xdr:spPr>
    </xdr:pic>
    <xdr:clientData/>
  </xdr:oneCellAnchor>
  <xdr:oneCellAnchor>
    <xdr:from>
      <xdr:col>3</xdr:col>
      <xdr:colOff>233679</xdr:colOff>
      <xdr:row>47</xdr:row>
      <xdr:rowOff>44450</xdr:rowOff>
    </xdr:from>
    <xdr:ext cx="279400" cy="370840"/>
    <xdr:pic>
      <xdr:nvPicPr>
        <xdr:cNvPr id="29" name="image28"/>
        <xdr:cNvPicPr>
          <a:picLocks noChangeAspect="1"/>
        </xdr:cNvPicPr>
      </xdr:nvPicPr>
      <xdr:blipFill>
        <a:blip r:embed="rId28">
          <a:extLst>
            <a:ext uri="{28A0092B-C50C-407E-A947-70E740481C1C}">
              <a14:useLocalDpi xmlns:a14="http://schemas.microsoft.com/office/drawing/2010/main" val="0"/>
            </a:ext>
          </a:extLst>
        </a:blip>
        <a:stretch>
          <a:fillRect/>
        </a:stretch>
      </xdr:blipFill>
      <xdr:spPr>
        <a:xfrm>
          <a:off x="1586865" y="26120090"/>
          <a:ext cx="279400" cy="370840"/>
        </a:xfrm>
        <a:prstGeom prst="rect">
          <a:avLst/>
        </a:prstGeom>
      </xdr:spPr>
    </xdr:pic>
    <xdr:clientData/>
  </xdr:oneCellAnchor>
  <xdr:oneCellAnchor>
    <xdr:from>
      <xdr:col>3</xdr:col>
      <xdr:colOff>240029</xdr:colOff>
      <xdr:row>38</xdr:row>
      <xdr:rowOff>35559</xdr:rowOff>
    </xdr:from>
    <xdr:ext cx="266700" cy="312420"/>
    <xdr:pic>
      <xdr:nvPicPr>
        <xdr:cNvPr id="30" name="image29"/>
        <xdr:cNvPicPr>
          <a:picLocks noChangeAspect="1"/>
        </xdr:cNvPicPr>
      </xdr:nvPicPr>
      <xdr:blipFill>
        <a:blip r:embed="rId29">
          <a:extLst>
            <a:ext uri="{28A0092B-C50C-407E-A947-70E740481C1C}">
              <a14:useLocalDpi xmlns:a14="http://schemas.microsoft.com/office/drawing/2010/main" val="0"/>
            </a:ext>
          </a:extLst>
        </a:blip>
        <a:stretch>
          <a:fillRect/>
        </a:stretch>
      </xdr:blipFill>
      <xdr:spPr>
        <a:xfrm>
          <a:off x="1593215" y="22222460"/>
          <a:ext cx="266700" cy="312420"/>
        </a:xfrm>
        <a:prstGeom prst="rect">
          <a:avLst/>
        </a:prstGeom>
      </xdr:spPr>
    </xdr:pic>
    <xdr:clientData/>
  </xdr:oneCellAnchor>
  <xdr:oneCellAnchor>
    <xdr:from>
      <xdr:col>3</xdr:col>
      <xdr:colOff>15875</xdr:colOff>
      <xdr:row>57</xdr:row>
      <xdr:rowOff>41275</xdr:rowOff>
    </xdr:from>
    <xdr:ext cx="585469" cy="4589145"/>
    <xdr:pic>
      <xdr:nvPicPr>
        <xdr:cNvPr id="31" name="image30"/>
        <xdr:cNvPicPr>
          <a:picLocks noChangeAspect="1"/>
        </xdr:cNvPicPr>
      </xdr:nvPicPr>
      <xdr:blipFill>
        <a:blip r:embed="rId30">
          <a:extLst>
            <a:ext uri="{28A0092B-C50C-407E-A947-70E740481C1C}">
              <a14:useLocalDpi xmlns:a14="http://schemas.microsoft.com/office/drawing/2010/main" val="0"/>
            </a:ext>
          </a:extLst>
        </a:blip>
        <a:stretch>
          <a:fillRect/>
        </a:stretch>
      </xdr:blipFill>
      <xdr:spPr>
        <a:xfrm>
          <a:off x="1369695" y="29509720"/>
          <a:ext cx="584835" cy="4589145"/>
        </a:xfrm>
        <a:prstGeom prst="rect">
          <a:avLst/>
        </a:prstGeom>
      </xdr:spPr>
    </xdr:pic>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151"/>
  <sheetViews>
    <sheetView zoomScale="115" zoomScaleNormal="115" topLeftCell="A7" workbookViewId="0">
      <selection activeCell="F8" sqref="F8"/>
    </sheetView>
  </sheetViews>
  <sheetFormatPr defaultColWidth="9" defaultRowHeight="15.6"/>
  <cols>
    <col min="1" max="1" width="9" style="92"/>
    <col min="2" max="2" width="27.4916666666667" style="92" customWidth="1" collapsed="1"/>
    <col min="3" max="3" width="17.625" style="93" hidden="1" customWidth="1" outlineLevel="1"/>
    <col min="4" max="4" width="17.275" style="93" hidden="1" customWidth="1" outlineLevel="1"/>
    <col min="5" max="5" width="10" style="46" customWidth="1" collapsed="1"/>
    <col min="6" max="6" width="13.625" style="46" customWidth="1"/>
    <col min="7" max="7" width="16.25" style="94" customWidth="1"/>
    <col min="8" max="8" width="17.1166666666667" style="46" customWidth="1"/>
    <col min="9" max="9" width="55.425" style="46" customWidth="1"/>
    <col min="10" max="11" width="9" style="92" hidden="1" outlineLevel="1"/>
    <col min="12" max="12" width="10.375" style="92" hidden="1" outlineLevel="1"/>
    <col min="13" max="13" width="9" style="92" hidden="1" outlineLevel="1"/>
    <col min="14" max="14" width="9" style="92" collapsed="1"/>
    <col min="15" max="15" width="12.625" style="92"/>
    <col min="16" max="16384" width="9" style="92"/>
  </cols>
  <sheetData>
    <row r="1" s="92" customFormat="1" ht="67" customHeight="1" spans="1:15">
      <c r="A1" s="95" t="s">
        <v>0</v>
      </c>
      <c r="B1" s="96"/>
      <c r="C1" s="97"/>
      <c r="D1" s="97"/>
      <c r="E1" s="98"/>
      <c r="F1" s="98"/>
      <c r="G1" s="99"/>
      <c r="H1" s="98"/>
      <c r="I1" s="98"/>
    </row>
    <row r="2" s="92" customFormat="1" ht="28" customHeight="1" spans="1:15">
      <c r="A2" s="100" t="s">
        <v>1</v>
      </c>
      <c r="B2" s="101"/>
      <c r="C2" s="102"/>
      <c r="D2" s="102"/>
      <c r="E2" s="103"/>
      <c r="F2" s="103"/>
      <c r="G2" s="104"/>
      <c r="H2" s="103"/>
      <c r="I2" s="103"/>
    </row>
    <row r="3" s="47" customFormat="1" ht="27" customHeight="1" spans="1:15">
      <c r="A3" s="105" t="s">
        <v>2</v>
      </c>
      <c r="B3" s="105" t="s">
        <v>3</v>
      </c>
      <c r="C3" s="106" t="s">
        <v>4</v>
      </c>
      <c r="D3" s="107" t="s">
        <v>5</v>
      </c>
      <c r="E3" s="105" t="s">
        <v>6</v>
      </c>
      <c r="F3" s="105"/>
      <c r="G3" s="108"/>
      <c r="H3" s="105"/>
      <c r="I3" s="105" t="s">
        <v>7</v>
      </c>
      <c r="J3" s="86" t="s">
        <v>8</v>
      </c>
      <c r="K3" s="86"/>
      <c r="L3" s="86" t="s">
        <v>9</v>
      </c>
      <c r="M3" s="86"/>
    </row>
    <row r="4" s="47" customFormat="1" ht="27" customHeight="1" spans="1:15">
      <c r="A4" s="105"/>
      <c r="B4" s="105"/>
      <c r="C4" s="107"/>
      <c r="D4" s="107"/>
      <c r="E4" s="105" t="s">
        <v>10</v>
      </c>
      <c r="F4" s="105" t="s">
        <v>11</v>
      </c>
      <c r="G4" s="108" t="s">
        <v>12</v>
      </c>
      <c r="H4" s="105" t="s">
        <v>13</v>
      </c>
      <c r="I4" s="105"/>
      <c r="J4" s="86"/>
      <c r="K4" s="86"/>
      <c r="L4" s="86"/>
      <c r="M4" s="86"/>
    </row>
    <row r="5" s="47" customFormat="1" ht="44" customHeight="1" spans="1:15">
      <c r="A5" s="105" t="s">
        <v>14</v>
      </c>
      <c r="B5" s="109" t="s">
        <v>15</v>
      </c>
      <c r="C5" s="110">
        <f>SUM(C7:C11)</f>
        <v>28</v>
      </c>
      <c r="D5" s="110" t="e">
        <f>#REF!-C5</f>
        <v>#REF!</v>
      </c>
      <c r="E5" s="110" t="s">
        <v>16</v>
      </c>
      <c r="F5" s="111">
        <f>$F$6+F10</f>
        <v>2281.3</v>
      </c>
      <c r="G5" s="110"/>
      <c r="H5" s="107"/>
      <c r="I5" s="107" t="s">
        <v>17</v>
      </c>
      <c r="J5" s="86"/>
      <c r="K5" s="86"/>
      <c r="L5" s="86"/>
      <c r="M5" s="86"/>
    </row>
    <row r="6" s="47" customFormat="1" ht="44" customHeight="1" spans="1:15">
      <c r="A6" s="105" t="s">
        <v>18</v>
      </c>
      <c r="B6" s="109" t="s">
        <v>19</v>
      </c>
      <c r="C6" s="110"/>
      <c r="D6" s="110"/>
      <c r="E6" s="110" t="s">
        <v>16</v>
      </c>
      <c r="F6" s="111">
        <f>F7</f>
        <v>1333.6</v>
      </c>
      <c r="G6" s="110"/>
      <c r="H6" s="107"/>
      <c r="I6" s="107" t="s">
        <v>20</v>
      </c>
      <c r="J6" s="86"/>
      <c r="K6" s="86"/>
      <c r="L6" s="86"/>
      <c r="M6" s="86"/>
    </row>
    <row r="7" s="47" customFormat="1" ht="44" customHeight="1" spans="1:15">
      <c r="A7" s="112">
        <v>1</v>
      </c>
      <c r="B7" s="113" t="s">
        <v>21</v>
      </c>
      <c r="C7" s="114">
        <f>1/10000*250000</f>
        <v>25</v>
      </c>
      <c r="D7" s="115" t="e">
        <f>#REF!-C7</f>
        <v>#REF!</v>
      </c>
      <c r="E7" s="115" t="s">
        <v>16</v>
      </c>
      <c r="F7" s="116">
        <f>21.7*8+5*16+30*36</f>
        <v>1333.6</v>
      </c>
      <c r="G7" s="110"/>
      <c r="H7" s="107"/>
      <c r="I7" s="113" t="s">
        <v>22</v>
      </c>
      <c r="J7" s="86" t="str">
        <f>_xlfn.DISPIMG("ID_BB0C0527834D43108CFD9A88A0B7BBF1",1)</f>
        <v>=DISPIMG("ID_BB0C0527834D43108CFD9A88A0B7BBF1",1)</v>
      </c>
      <c r="K7" s="86"/>
      <c r="L7" s="117" t="str">
        <f>_xlfn.DISPIMG("ID_590EED2F0AE34D39AC5385A764AFAB98",1)</f>
        <v>=DISPIMG("ID_590EED2F0AE34D39AC5385A764AFAB98",1)</v>
      </c>
      <c r="M7" s="118"/>
    </row>
    <row r="8" s="47" customFormat="1" ht="44" customHeight="1" spans="1:15">
      <c r="A8" s="112">
        <v>2</v>
      </c>
      <c r="B8" s="113" t="s">
        <v>23</v>
      </c>
      <c r="C8" s="114"/>
      <c r="D8" s="115"/>
      <c r="E8" s="115" t="s">
        <v>16</v>
      </c>
      <c r="F8" s="116">
        <f>30*36+50*44</f>
        <v>3280</v>
      </c>
      <c r="G8" s="110"/>
      <c r="H8" s="107"/>
      <c r="I8" s="113"/>
      <c r="J8" s="86"/>
      <c r="K8" s="86"/>
      <c r="L8" s="119"/>
      <c r="M8" s="120"/>
    </row>
    <row r="9" s="47" customFormat="1" ht="44" customHeight="1" spans="1:15">
      <c r="A9" s="112">
        <v>3</v>
      </c>
      <c r="B9" s="113" t="s">
        <v>24</v>
      </c>
      <c r="C9" s="114">
        <f>1/10000*30000</f>
        <v>3</v>
      </c>
      <c r="D9" s="115" t="e">
        <f>#REF!-C9</f>
        <v>#REF!</v>
      </c>
      <c r="E9" s="115" t="s">
        <v>16</v>
      </c>
      <c r="F9" s="116">
        <v>4613.6</v>
      </c>
      <c r="G9" s="110"/>
      <c r="H9" s="107"/>
      <c r="I9" s="121" t="s">
        <v>25</v>
      </c>
      <c r="J9" s="86"/>
      <c r="K9" s="86"/>
      <c r="L9" s="86"/>
      <c r="M9" s="86"/>
    </row>
    <row r="10" s="47" customFormat="1" ht="44" customHeight="1" spans="1:15">
      <c r="A10" s="105" t="s">
        <v>26</v>
      </c>
      <c r="B10" s="122" t="s">
        <v>27</v>
      </c>
      <c r="C10" s="123"/>
      <c r="D10" s="110"/>
      <c r="E10" s="110" t="s">
        <v>16</v>
      </c>
      <c r="F10" s="111">
        <v>947.7</v>
      </c>
      <c r="G10" s="110"/>
      <c r="H10" s="107"/>
      <c r="I10" s="107" t="s">
        <v>20</v>
      </c>
      <c r="J10" s="86"/>
      <c r="K10" s="86"/>
      <c r="L10" s="86"/>
      <c r="M10" s="86"/>
    </row>
    <row r="11" s="47" customFormat="1" ht="44" customHeight="1" spans="1:15">
      <c r="A11" s="112">
        <v>1</v>
      </c>
      <c r="B11" s="113" t="s">
        <v>28</v>
      </c>
      <c r="C11" s="114"/>
      <c r="D11" s="115" t="e">
        <f>#REF!-C11</f>
        <v>#REF!</v>
      </c>
      <c r="E11" s="115" t="s">
        <v>16</v>
      </c>
      <c r="F11" s="116">
        <v>25</v>
      </c>
      <c r="G11" s="110"/>
      <c r="H11" s="107"/>
      <c r="I11" s="113" t="s">
        <v>29</v>
      </c>
      <c r="J11" s="86"/>
      <c r="K11" s="86"/>
      <c r="L11" s="86"/>
      <c r="M11" s="86"/>
    </row>
    <row r="12" s="47" customFormat="1" ht="44" customHeight="1" spans="1:15">
      <c r="A12" s="112">
        <v>2</v>
      </c>
      <c r="B12" s="113" t="s">
        <v>30</v>
      </c>
      <c r="C12" s="114"/>
      <c r="D12" s="115"/>
      <c r="E12" s="115" t="s">
        <v>16</v>
      </c>
      <c r="F12" s="116">
        <v>175</v>
      </c>
      <c r="G12" s="110"/>
      <c r="H12" s="107"/>
      <c r="I12" s="113" t="s">
        <v>31</v>
      </c>
      <c r="J12" s="86"/>
      <c r="K12" s="86"/>
      <c r="L12" s="86"/>
      <c r="M12" s="86"/>
    </row>
    <row r="13" s="47" customFormat="1" ht="44" customHeight="1" spans="1:15">
      <c r="A13" s="105" t="s">
        <v>32</v>
      </c>
      <c r="B13" s="122" t="s">
        <v>33</v>
      </c>
      <c r="C13" s="123"/>
      <c r="D13" s="110"/>
      <c r="E13" s="110"/>
      <c r="F13" s="111"/>
      <c r="G13" s="110"/>
      <c r="H13" s="107">
        <v>27500</v>
      </c>
      <c r="I13" s="122" t="s">
        <v>34</v>
      </c>
      <c r="J13" s="86"/>
      <c r="K13" s="86"/>
      <c r="L13" s="86"/>
      <c r="M13" s="86"/>
      <c r="O13" s="47" t="e">
        <f>#REF!/1.05</f>
        <v>#REF!</v>
      </c>
    </row>
    <row r="14" s="47" customFormat="1" ht="44" customHeight="1" spans="1:15">
      <c r="A14" s="105" t="s">
        <v>35</v>
      </c>
      <c r="B14" s="105" t="s">
        <v>36</v>
      </c>
      <c r="C14" s="123"/>
      <c r="D14" s="110"/>
      <c r="E14" s="110"/>
      <c r="F14" s="111"/>
      <c r="G14" s="110"/>
      <c r="H14" s="107">
        <v>27500</v>
      </c>
      <c r="I14" s="122" t="s">
        <v>34</v>
      </c>
      <c r="J14" s="86"/>
      <c r="K14" s="86"/>
      <c r="L14" s="86"/>
      <c r="M14" s="86"/>
    </row>
    <row r="15" s="47" customFormat="1" ht="44" customHeight="1" spans="1:15">
      <c r="A15" s="105" t="s">
        <v>37</v>
      </c>
      <c r="B15" s="105" t="s">
        <v>38</v>
      </c>
      <c r="C15" s="123">
        <f>1/10000*4749868</f>
        <v>474.9868</v>
      </c>
      <c r="D15" s="110"/>
      <c r="E15" s="110"/>
      <c r="F15" s="111"/>
      <c r="G15" s="110"/>
      <c r="H15" s="105"/>
      <c r="I15" s="105" t="s">
        <v>39</v>
      </c>
      <c r="J15" s="86"/>
      <c r="K15" s="86"/>
      <c r="L15" s="86"/>
      <c r="M15" s="86"/>
    </row>
    <row r="16" s="47" customFormat="1" ht="76" customHeight="1" spans="1:15">
      <c r="A16" s="92"/>
      <c r="B16" s="92"/>
      <c r="C16" s="93"/>
      <c r="D16" s="93"/>
      <c r="E16" s="46"/>
      <c r="F16" s="46"/>
      <c r="G16" s="94"/>
      <c r="H16" s="46"/>
      <c r="I16" s="46"/>
    </row>
    <row r="17" s="47" customFormat="1" ht="76" customHeight="1"/>
    <row r="18" s="47" customFormat="1" ht="76" customHeight="1" spans="1:9">
      <c r="A18" s="92"/>
      <c r="B18" s="92"/>
      <c r="C18" s="93"/>
      <c r="D18" s="93"/>
      <c r="E18" s="46"/>
      <c r="F18" s="46"/>
      <c r="G18" s="94"/>
      <c r="H18" s="46"/>
      <c r="I18" s="46"/>
    </row>
    <row r="19" s="47" customFormat="1" ht="76" customHeight="1" spans="1:9">
      <c r="A19" s="92"/>
      <c r="B19" s="92"/>
      <c r="C19" s="93"/>
      <c r="D19" s="93"/>
      <c r="E19" s="46"/>
      <c r="F19" s="46"/>
      <c r="G19" s="94"/>
      <c r="H19" s="46"/>
      <c r="I19" s="46"/>
    </row>
    <row r="20" s="47" customFormat="1" ht="76" customHeight="1" spans="1:9">
      <c r="A20" s="92"/>
      <c r="B20" s="92"/>
      <c r="C20" s="93"/>
      <c r="D20" s="93"/>
      <c r="E20" s="46"/>
      <c r="F20" s="46"/>
      <c r="G20" s="94"/>
      <c r="H20" s="46"/>
      <c r="I20" s="46"/>
    </row>
    <row r="21" s="47" customFormat="1" ht="76" customHeight="1" spans="1:9">
      <c r="A21" s="92"/>
      <c r="B21" s="92"/>
      <c r="C21" s="93"/>
      <c r="D21" s="93"/>
      <c r="E21" s="46"/>
      <c r="F21" s="46"/>
      <c r="G21" s="94"/>
      <c r="H21" s="46"/>
      <c r="I21" s="46"/>
    </row>
    <row r="22" s="47" customFormat="1" ht="76" customHeight="1" spans="1:9">
      <c r="A22" s="92"/>
      <c r="B22" s="92"/>
      <c r="C22" s="93"/>
      <c r="D22" s="93"/>
      <c r="E22" s="46"/>
      <c r="F22" s="46"/>
      <c r="G22" s="94"/>
      <c r="H22" s="46"/>
      <c r="I22" s="46"/>
    </row>
    <row r="23" s="47" customFormat="1" ht="76" customHeight="1" spans="1:9">
      <c r="A23" s="92"/>
      <c r="B23" s="92"/>
      <c r="C23" s="93"/>
      <c r="D23" s="93"/>
      <c r="E23" s="46"/>
      <c r="F23" s="46"/>
      <c r="G23" s="94"/>
      <c r="H23" s="46"/>
      <c r="I23" s="46"/>
    </row>
    <row r="24" s="47" customFormat="1" ht="42" customHeight="1" spans="1:9">
      <c r="A24" s="92"/>
      <c r="B24" s="92"/>
      <c r="C24" s="93"/>
      <c r="D24" s="93"/>
      <c r="E24" s="46"/>
      <c r="F24" s="46"/>
      <c r="G24" s="94"/>
      <c r="H24" s="46"/>
      <c r="I24" s="46"/>
    </row>
    <row r="25" s="47" customFormat="1" ht="42" customHeight="1" spans="1:9">
      <c r="A25" s="92"/>
      <c r="B25" s="92"/>
      <c r="C25" s="93"/>
      <c r="D25" s="93"/>
      <c r="E25" s="46"/>
      <c r="F25" s="46"/>
      <c r="G25" s="94"/>
      <c r="H25" s="46"/>
      <c r="I25" s="46"/>
    </row>
    <row r="26" s="47" customFormat="1" ht="42" customHeight="1" spans="1:9">
      <c r="A26" s="92"/>
      <c r="B26" s="92"/>
      <c r="C26" s="93"/>
      <c r="D26" s="93"/>
      <c r="E26" s="46"/>
      <c r="F26" s="46"/>
      <c r="G26" s="94"/>
      <c r="H26" s="46"/>
      <c r="I26" s="46"/>
    </row>
    <row r="27" s="47" customFormat="1" ht="42" customHeight="1" spans="1:9">
      <c r="A27" s="92"/>
      <c r="B27" s="92"/>
      <c r="C27" s="93"/>
      <c r="D27" s="93"/>
      <c r="E27" s="46"/>
      <c r="F27" s="46"/>
      <c r="G27" s="94"/>
      <c r="H27" s="46"/>
      <c r="I27" s="46"/>
    </row>
    <row r="28" s="47" customFormat="1" ht="42" customHeight="1" spans="1:9">
      <c r="A28" s="92"/>
      <c r="B28" s="92"/>
      <c r="C28" s="93"/>
      <c r="D28" s="93"/>
      <c r="E28" s="46"/>
      <c r="F28" s="46"/>
      <c r="G28" s="94"/>
      <c r="H28" s="46"/>
      <c r="I28" s="46"/>
    </row>
    <row r="29" s="47" customFormat="1" ht="42" customHeight="1" spans="1:9">
      <c r="A29" s="92"/>
      <c r="B29" s="92"/>
      <c r="C29" s="93"/>
      <c r="D29" s="93"/>
      <c r="E29" s="46"/>
      <c r="F29" s="46"/>
      <c r="G29" s="94"/>
      <c r="H29" s="46"/>
      <c r="I29" s="46"/>
    </row>
    <row r="30" s="47" customFormat="1" ht="42" customHeight="1" spans="1:9">
      <c r="A30" s="92"/>
      <c r="B30" s="92"/>
      <c r="C30" s="93"/>
      <c r="D30" s="93"/>
      <c r="E30" s="46"/>
      <c r="F30" s="46"/>
      <c r="G30" s="94"/>
      <c r="H30" s="46"/>
      <c r="I30" s="46"/>
    </row>
    <row r="31" s="47" customFormat="1" ht="42" customHeight="1" spans="1:9">
      <c r="A31" s="92"/>
      <c r="B31" s="92"/>
      <c r="C31" s="93"/>
      <c r="D31" s="93"/>
      <c r="E31" s="46"/>
      <c r="F31" s="46"/>
      <c r="G31" s="94"/>
      <c r="H31" s="46"/>
      <c r="I31" s="46"/>
    </row>
    <row r="32" s="47" customFormat="1" ht="42" customHeight="1" spans="1:9">
      <c r="A32" s="92"/>
      <c r="B32" s="92"/>
      <c r="C32" s="93"/>
      <c r="D32" s="93"/>
      <c r="E32" s="46"/>
      <c r="F32" s="46"/>
      <c r="G32" s="94"/>
      <c r="H32" s="46"/>
      <c r="I32" s="46"/>
    </row>
    <row r="33" s="47" customFormat="1" ht="44" customHeight="1" spans="1:9">
      <c r="A33" s="92"/>
      <c r="B33" s="92"/>
      <c r="C33" s="93"/>
      <c r="D33" s="93"/>
      <c r="E33" s="46"/>
      <c r="F33" s="46"/>
      <c r="G33" s="94"/>
      <c r="H33" s="46"/>
      <c r="I33" s="46"/>
    </row>
    <row r="34" s="47" customFormat="1" ht="44" customHeight="1" spans="1:9">
      <c r="A34" s="92"/>
      <c r="B34" s="92"/>
      <c r="C34" s="93"/>
      <c r="D34" s="93"/>
      <c r="E34" s="46"/>
      <c r="F34" s="46"/>
      <c r="G34" s="94"/>
      <c r="H34" s="46"/>
      <c r="I34" s="46"/>
    </row>
    <row r="35" s="47" customFormat="1" ht="44" customHeight="1" spans="1:9">
      <c r="A35" s="92"/>
      <c r="B35" s="92"/>
      <c r="C35" s="93"/>
      <c r="D35" s="93"/>
      <c r="E35" s="46"/>
      <c r="F35" s="46"/>
      <c r="G35" s="94"/>
      <c r="H35" s="46"/>
      <c r="I35" s="46"/>
    </row>
    <row r="36" s="47" customFormat="1" ht="44" customHeight="1" spans="1:9">
      <c r="A36" s="92"/>
      <c r="B36" s="92"/>
      <c r="C36" s="93"/>
      <c r="D36" s="93"/>
      <c r="E36" s="46"/>
      <c r="F36" s="46"/>
      <c r="G36" s="94"/>
      <c r="H36" s="46"/>
      <c r="I36" s="46"/>
    </row>
    <row r="37" s="47" customFormat="1" ht="44" customHeight="1" spans="1:9">
      <c r="A37" s="92"/>
      <c r="B37" s="92"/>
      <c r="C37" s="93"/>
      <c r="D37" s="93"/>
      <c r="E37" s="46"/>
      <c r="F37" s="46"/>
      <c r="G37" s="94"/>
      <c r="H37" s="46"/>
      <c r="I37" s="46"/>
    </row>
    <row r="38" s="47" customFormat="1" ht="44" customHeight="1" spans="1:9">
      <c r="A38" s="92"/>
      <c r="B38" s="92"/>
      <c r="C38" s="93"/>
      <c r="D38" s="93"/>
      <c r="E38" s="46"/>
      <c r="F38" s="46"/>
      <c r="G38" s="94"/>
      <c r="H38" s="46"/>
      <c r="I38" s="46"/>
    </row>
    <row r="39" s="47" customFormat="1" ht="44" customHeight="1" spans="1:9">
      <c r="A39" s="92"/>
      <c r="B39" s="92"/>
      <c r="C39" s="93"/>
      <c r="D39" s="93"/>
      <c r="E39" s="46"/>
      <c r="F39" s="46"/>
      <c r="G39" s="94"/>
      <c r="H39" s="46"/>
      <c r="I39" s="46"/>
    </row>
    <row r="40" s="47" customFormat="1" ht="44" customHeight="1" spans="1:9">
      <c r="A40" s="92"/>
      <c r="B40" s="92"/>
      <c r="C40" s="93"/>
      <c r="D40" s="93"/>
      <c r="E40" s="46"/>
      <c r="F40" s="46"/>
      <c r="G40" s="94"/>
      <c r="H40" s="46"/>
      <c r="I40" s="46"/>
    </row>
    <row r="41" s="47" customFormat="1" ht="44" customHeight="1" spans="1:9">
      <c r="A41" s="92"/>
      <c r="B41" s="92"/>
      <c r="C41" s="93"/>
      <c r="D41" s="93"/>
      <c r="E41" s="46"/>
      <c r="F41" s="46"/>
      <c r="G41" s="94"/>
      <c r="H41" s="46"/>
      <c r="I41" s="46"/>
    </row>
    <row r="42" s="47" customFormat="1" ht="44" customHeight="1" spans="1:9">
      <c r="A42" s="92"/>
      <c r="B42" s="92"/>
      <c r="C42" s="93"/>
      <c r="D42" s="93"/>
      <c r="E42" s="46"/>
      <c r="F42" s="46"/>
      <c r="G42" s="94"/>
      <c r="H42" s="46"/>
      <c r="I42" s="46"/>
    </row>
    <row r="43" s="47" customFormat="1" ht="44" customHeight="1" spans="1:9">
      <c r="A43" s="92"/>
      <c r="B43" s="92"/>
      <c r="C43" s="93"/>
      <c r="D43" s="93"/>
      <c r="E43" s="46"/>
      <c r="F43" s="46"/>
      <c r="G43" s="94"/>
      <c r="H43" s="46"/>
      <c r="I43" s="46"/>
    </row>
    <row r="44" s="47" customFormat="1" ht="44" customHeight="1" spans="1:9">
      <c r="A44" s="92"/>
      <c r="B44" s="92"/>
      <c r="C44" s="93"/>
      <c r="D44" s="93"/>
      <c r="E44" s="46"/>
      <c r="F44" s="46"/>
      <c r="G44" s="94"/>
      <c r="H44" s="46"/>
      <c r="I44" s="46"/>
    </row>
    <row r="45" s="47" customFormat="1" ht="44" customHeight="1" spans="1:9">
      <c r="A45" s="92"/>
      <c r="B45" s="92"/>
      <c r="C45" s="93"/>
      <c r="D45" s="93"/>
      <c r="E45" s="46"/>
      <c r="F45" s="46"/>
      <c r="G45" s="94"/>
      <c r="H45" s="46"/>
      <c r="I45" s="46"/>
    </row>
    <row r="46" s="47" customFormat="1" ht="44" customHeight="1" spans="1:9">
      <c r="A46" s="92"/>
      <c r="B46" s="92"/>
      <c r="C46" s="93"/>
      <c r="D46" s="93"/>
      <c r="E46" s="46"/>
      <c r="F46" s="46"/>
      <c r="G46" s="94"/>
      <c r="H46" s="46"/>
      <c r="I46" s="46"/>
    </row>
    <row r="47" s="47" customFormat="1" ht="44" customHeight="1" spans="1:9">
      <c r="A47" s="92"/>
      <c r="B47" s="92"/>
      <c r="C47" s="93"/>
      <c r="D47" s="93"/>
      <c r="E47" s="46"/>
      <c r="F47" s="46"/>
      <c r="G47" s="94"/>
      <c r="H47" s="46"/>
      <c r="I47" s="46"/>
    </row>
    <row r="48" s="47" customFormat="1" ht="44" customHeight="1" spans="1:9">
      <c r="A48" s="92"/>
      <c r="B48" s="92"/>
      <c r="C48" s="93"/>
      <c r="D48" s="93"/>
      <c r="E48" s="46"/>
      <c r="F48" s="46"/>
      <c r="G48" s="94"/>
      <c r="H48" s="46"/>
      <c r="I48" s="46"/>
    </row>
    <row r="49" s="47" customFormat="1" ht="44" customHeight="1" spans="1:9">
      <c r="A49" s="92"/>
      <c r="B49" s="92"/>
      <c r="C49" s="93"/>
      <c r="D49" s="93"/>
      <c r="E49" s="46"/>
      <c r="F49" s="46"/>
      <c r="G49" s="94"/>
      <c r="H49" s="46"/>
      <c r="I49" s="46"/>
    </row>
    <row r="50" s="47" customFormat="1" ht="44" customHeight="1" spans="1:9">
      <c r="A50" s="92"/>
      <c r="B50" s="92"/>
      <c r="C50" s="93"/>
      <c r="D50" s="93"/>
      <c r="E50" s="46"/>
      <c r="F50" s="46"/>
      <c r="G50" s="94"/>
      <c r="H50" s="46"/>
      <c r="I50" s="46"/>
    </row>
    <row r="51" s="47" customFormat="1" ht="44" customHeight="1" spans="1:9">
      <c r="A51" s="92"/>
      <c r="B51" s="92"/>
      <c r="C51" s="93"/>
      <c r="D51" s="93"/>
      <c r="E51" s="46"/>
      <c r="F51" s="46"/>
      <c r="G51" s="94"/>
      <c r="H51" s="46"/>
      <c r="I51" s="46"/>
    </row>
    <row r="52" s="47" customFormat="1" ht="44" customHeight="1" spans="1:9">
      <c r="A52" s="92"/>
      <c r="B52" s="92"/>
      <c r="C52" s="93"/>
      <c r="D52" s="93"/>
      <c r="E52" s="46"/>
      <c r="F52" s="46"/>
      <c r="G52" s="94"/>
      <c r="H52" s="46"/>
      <c r="I52" s="46"/>
    </row>
    <row r="53" s="47" customFormat="1" ht="44" customHeight="1" spans="1:9">
      <c r="A53" s="92"/>
      <c r="B53" s="92"/>
      <c r="C53" s="93"/>
      <c r="D53" s="93"/>
      <c r="E53" s="46"/>
      <c r="F53" s="46"/>
      <c r="G53" s="94"/>
      <c r="H53" s="46"/>
      <c r="I53" s="46"/>
    </row>
    <row r="54" s="47" customFormat="1" ht="44" customHeight="1" spans="1:9">
      <c r="A54" s="92"/>
      <c r="B54" s="92"/>
      <c r="C54" s="93"/>
      <c r="D54" s="93"/>
      <c r="E54" s="46"/>
      <c r="F54" s="46"/>
      <c r="G54" s="94"/>
      <c r="H54" s="46"/>
      <c r="I54" s="46"/>
    </row>
    <row r="55" s="47" customFormat="1" ht="67" customHeight="1" spans="1:9">
      <c r="A55" s="92"/>
      <c r="B55" s="92"/>
      <c r="C55" s="93"/>
      <c r="D55" s="93"/>
      <c r="E55" s="46"/>
      <c r="F55" s="46"/>
      <c r="G55" s="94"/>
      <c r="H55" s="46"/>
      <c r="I55" s="46"/>
    </row>
    <row r="56" s="47" customFormat="1" ht="44" customHeight="1" spans="1:9">
      <c r="A56" s="92"/>
      <c r="B56" s="92"/>
      <c r="C56" s="93"/>
      <c r="D56" s="93"/>
      <c r="E56" s="46"/>
      <c r="F56" s="46"/>
      <c r="G56" s="94"/>
      <c r="H56" s="46"/>
      <c r="I56" s="46"/>
    </row>
    <row r="57" s="47" customFormat="1" ht="44" customHeight="1" spans="1:9">
      <c r="A57" s="92"/>
      <c r="B57" s="92"/>
      <c r="C57" s="93"/>
      <c r="D57" s="93"/>
      <c r="E57" s="46"/>
      <c r="F57" s="46"/>
      <c r="G57" s="94"/>
      <c r="H57" s="46"/>
      <c r="I57" s="46"/>
    </row>
    <row r="58" s="47" customFormat="1" ht="44" customHeight="1" spans="1:9">
      <c r="A58" s="92"/>
      <c r="B58" s="92"/>
      <c r="C58" s="93"/>
      <c r="D58" s="93"/>
      <c r="E58" s="46"/>
      <c r="F58" s="46"/>
      <c r="G58" s="94"/>
      <c r="H58" s="46"/>
      <c r="I58" s="46"/>
    </row>
    <row r="59" s="47" customFormat="1" ht="44" customHeight="1" spans="1:9">
      <c r="A59" s="92"/>
      <c r="B59" s="92"/>
      <c r="C59" s="93"/>
      <c r="D59" s="93"/>
      <c r="E59" s="46"/>
      <c r="F59" s="46"/>
      <c r="G59" s="94"/>
      <c r="H59" s="46"/>
      <c r="I59" s="46"/>
    </row>
    <row r="60" s="47" customFormat="1" ht="44" customHeight="1" spans="1:9">
      <c r="A60" s="92"/>
      <c r="B60" s="92"/>
      <c r="C60" s="93"/>
      <c r="D60" s="93"/>
      <c r="E60" s="46"/>
      <c r="F60" s="46"/>
      <c r="G60" s="94"/>
      <c r="H60" s="46"/>
      <c r="I60" s="46"/>
    </row>
    <row r="61" s="47" customFormat="1" ht="44" customHeight="1" spans="1:9">
      <c r="A61" s="92"/>
      <c r="B61" s="92"/>
      <c r="C61" s="93"/>
      <c r="D61" s="93"/>
      <c r="E61" s="46"/>
      <c r="F61" s="46"/>
      <c r="G61" s="94"/>
      <c r="H61" s="46"/>
      <c r="I61" s="46"/>
    </row>
    <row r="62" s="47" customFormat="1" ht="51" customHeight="1" spans="1:9">
      <c r="A62" s="92"/>
      <c r="B62" s="92"/>
      <c r="C62" s="93"/>
      <c r="D62" s="93"/>
      <c r="E62" s="46"/>
      <c r="F62" s="46"/>
      <c r="G62" s="94"/>
      <c r="H62" s="46"/>
      <c r="I62" s="46"/>
    </row>
    <row r="63" s="47" customFormat="1" ht="44" customHeight="1" spans="1:9">
      <c r="A63" s="92"/>
      <c r="B63" s="92"/>
      <c r="C63" s="93"/>
      <c r="D63" s="93"/>
      <c r="E63" s="46"/>
      <c r="F63" s="46"/>
      <c r="G63" s="94"/>
      <c r="H63" s="46"/>
      <c r="I63" s="46"/>
    </row>
    <row r="64" s="47" customFormat="1" ht="44" customHeight="1" spans="1:9">
      <c r="A64" s="92"/>
      <c r="B64" s="92"/>
      <c r="C64" s="93"/>
      <c r="D64" s="93"/>
      <c r="E64" s="46"/>
      <c r="F64" s="46"/>
      <c r="G64" s="94"/>
      <c r="H64" s="46"/>
      <c r="I64" s="46"/>
    </row>
    <row r="65" s="47" customFormat="1" ht="44" customHeight="1" spans="1:9">
      <c r="A65" s="92"/>
      <c r="B65" s="92"/>
      <c r="C65" s="93"/>
      <c r="D65" s="93"/>
      <c r="E65" s="46"/>
      <c r="F65" s="46"/>
      <c r="G65" s="94"/>
      <c r="H65" s="46"/>
      <c r="I65" s="46"/>
    </row>
    <row r="66" s="47" customFormat="1" ht="44" customHeight="1" spans="1:9">
      <c r="A66" s="92"/>
      <c r="B66" s="92"/>
      <c r="C66" s="93"/>
      <c r="D66" s="93"/>
      <c r="E66" s="46"/>
      <c r="F66" s="46"/>
      <c r="G66" s="94"/>
      <c r="H66" s="46"/>
      <c r="I66" s="46"/>
    </row>
    <row r="67" s="47" customFormat="1" ht="44" customHeight="1" spans="1:9">
      <c r="A67" s="92"/>
      <c r="B67" s="92"/>
      <c r="C67" s="93"/>
      <c r="D67" s="93"/>
      <c r="E67" s="46"/>
      <c r="F67" s="46"/>
      <c r="G67" s="94"/>
      <c r="H67" s="46"/>
      <c r="I67" s="46"/>
    </row>
    <row r="68" s="47" customFormat="1" ht="44" customHeight="1" spans="1:9">
      <c r="A68" s="92"/>
      <c r="B68" s="92"/>
      <c r="C68" s="93"/>
      <c r="D68" s="93"/>
      <c r="E68" s="46"/>
      <c r="F68" s="46"/>
      <c r="G68" s="94"/>
      <c r="H68" s="46"/>
      <c r="I68" s="46"/>
    </row>
    <row r="69" s="47" customFormat="1" ht="44" customHeight="1" spans="1:9">
      <c r="A69" s="92"/>
      <c r="B69" s="92"/>
      <c r="C69" s="93"/>
      <c r="D69" s="93"/>
      <c r="E69" s="46"/>
      <c r="F69" s="46"/>
      <c r="G69" s="94"/>
      <c r="H69" s="46"/>
      <c r="I69" s="46"/>
    </row>
    <row r="70" s="47" customFormat="1" ht="44" customHeight="1" spans="1:9">
      <c r="A70" s="92"/>
      <c r="B70" s="92"/>
      <c r="C70" s="93"/>
      <c r="D70" s="93"/>
      <c r="E70" s="46"/>
      <c r="F70" s="46"/>
      <c r="G70" s="94"/>
      <c r="H70" s="46"/>
      <c r="I70" s="46"/>
    </row>
    <row r="71" s="47" customFormat="1" ht="44" customHeight="1" spans="1:9">
      <c r="A71" s="92"/>
      <c r="B71" s="92"/>
      <c r="C71" s="93"/>
      <c r="D71" s="93"/>
      <c r="E71" s="46"/>
      <c r="F71" s="46"/>
      <c r="G71" s="94"/>
      <c r="H71" s="46"/>
      <c r="I71" s="46"/>
    </row>
    <row r="72" s="47" customFormat="1" ht="44" customHeight="1" spans="1:9">
      <c r="A72" s="92"/>
      <c r="B72" s="92"/>
      <c r="C72" s="93"/>
      <c r="D72" s="93"/>
      <c r="E72" s="46"/>
      <c r="F72" s="46"/>
      <c r="G72" s="94"/>
      <c r="H72" s="46"/>
      <c r="I72" s="46"/>
    </row>
    <row r="73" s="47" customFormat="1" ht="24" customHeight="1" spans="1:9">
      <c r="A73" s="92"/>
      <c r="B73" s="92"/>
      <c r="C73" s="93"/>
      <c r="D73" s="93"/>
      <c r="E73" s="46"/>
      <c r="F73" s="46"/>
      <c r="G73" s="94"/>
      <c r="H73" s="46"/>
      <c r="I73" s="46"/>
    </row>
    <row r="74" s="47" customFormat="1" ht="24" customHeight="1" spans="1:9">
      <c r="A74" s="92"/>
      <c r="B74" s="92"/>
      <c r="C74" s="93"/>
      <c r="D74" s="93"/>
      <c r="E74" s="46"/>
      <c r="F74" s="46"/>
      <c r="G74" s="94"/>
      <c r="H74" s="46"/>
      <c r="I74" s="46"/>
    </row>
    <row r="75" s="47" customFormat="1" ht="24" customHeight="1" spans="1:9">
      <c r="A75" s="92"/>
      <c r="B75" s="92"/>
      <c r="C75" s="93"/>
      <c r="D75" s="93"/>
      <c r="E75" s="46"/>
      <c r="F75" s="46"/>
      <c r="G75" s="94"/>
      <c r="H75" s="46"/>
      <c r="I75" s="46"/>
    </row>
    <row r="76" s="47" customFormat="1" ht="24" customHeight="1" spans="1:9">
      <c r="A76" s="92"/>
      <c r="B76" s="92"/>
      <c r="C76" s="93"/>
      <c r="D76" s="93"/>
      <c r="E76" s="46"/>
      <c r="F76" s="46"/>
      <c r="G76" s="94"/>
      <c r="H76" s="46"/>
      <c r="I76" s="46"/>
    </row>
    <row r="77" s="47" customFormat="1" ht="24" customHeight="1" spans="1:9">
      <c r="A77" s="92"/>
      <c r="B77" s="92"/>
      <c r="C77" s="93"/>
      <c r="D77" s="93"/>
      <c r="E77" s="46"/>
      <c r="F77" s="46"/>
      <c r="G77" s="94"/>
      <c r="H77" s="46"/>
      <c r="I77" s="46"/>
    </row>
    <row r="78" s="47" customFormat="1" ht="24" customHeight="1" spans="1:9">
      <c r="A78" s="92"/>
      <c r="B78" s="92"/>
      <c r="C78" s="93"/>
      <c r="D78" s="93"/>
      <c r="E78" s="46"/>
      <c r="F78" s="46"/>
      <c r="G78" s="94"/>
      <c r="H78" s="46"/>
      <c r="I78" s="46"/>
    </row>
    <row r="79" s="47" customFormat="1" ht="24" customHeight="1" spans="1:9">
      <c r="A79" s="92"/>
      <c r="B79" s="92"/>
      <c r="C79" s="93"/>
      <c r="D79" s="93"/>
      <c r="E79" s="46"/>
      <c r="F79" s="46"/>
      <c r="G79" s="94"/>
      <c r="H79" s="46"/>
      <c r="I79" s="46"/>
    </row>
    <row r="80" s="47" customFormat="1" ht="24" customHeight="1" spans="1:9">
      <c r="A80" s="92"/>
      <c r="B80" s="92"/>
      <c r="C80" s="93"/>
      <c r="D80" s="93"/>
      <c r="E80" s="46"/>
      <c r="F80" s="46"/>
      <c r="G80" s="94"/>
      <c r="H80" s="46"/>
      <c r="I80" s="46"/>
    </row>
    <row r="81" s="47" customFormat="1" ht="24" customHeight="1" spans="1:13">
      <c r="A81" s="92"/>
      <c r="B81" s="92"/>
      <c r="C81" s="93"/>
      <c r="D81" s="93"/>
      <c r="E81" s="46"/>
      <c r="F81" s="46"/>
      <c r="G81" s="94"/>
      <c r="H81" s="46"/>
      <c r="I81" s="46"/>
    </row>
    <row r="82" s="47" customFormat="1" ht="49" customHeight="1" spans="1:13">
      <c r="A82" s="92"/>
      <c r="B82" s="92"/>
      <c r="C82" s="93"/>
      <c r="D82" s="93"/>
      <c r="E82" s="46"/>
      <c r="F82" s="46"/>
      <c r="G82" s="94"/>
      <c r="H82" s="46"/>
      <c r="I82" s="46"/>
    </row>
    <row r="83" s="47" customFormat="1" ht="33" customHeight="1" spans="1:13">
      <c r="A83" s="92"/>
      <c r="B83" s="92"/>
      <c r="C83" s="93"/>
      <c r="D83" s="93"/>
      <c r="E83" s="46"/>
      <c r="F83" s="46"/>
      <c r="G83" s="94"/>
      <c r="H83" s="46"/>
      <c r="I83" s="46"/>
    </row>
    <row r="84" s="47" customFormat="1" ht="28" customHeight="1" spans="1:13">
      <c r="A84" s="92"/>
      <c r="B84" s="92"/>
      <c r="C84" s="93"/>
      <c r="D84" s="93"/>
      <c r="E84" s="46"/>
      <c r="F84" s="46"/>
      <c r="G84" s="94"/>
      <c r="H84" s="46"/>
      <c r="I84" s="46"/>
      <c r="J84" s="92"/>
      <c r="K84" s="92"/>
      <c r="L84" s="92"/>
      <c r="M84" s="92"/>
    </row>
    <row r="85" s="47" customFormat="1" ht="28" customHeight="1" spans="1:13">
      <c r="A85" s="92"/>
      <c r="B85" s="92"/>
      <c r="C85" s="93"/>
      <c r="D85" s="93"/>
      <c r="E85" s="46"/>
      <c r="F85" s="46"/>
      <c r="G85" s="94"/>
      <c r="H85" s="46"/>
      <c r="I85" s="46"/>
      <c r="J85" s="92"/>
      <c r="K85" s="92"/>
      <c r="L85" s="92"/>
      <c r="M85" s="92"/>
    </row>
    <row r="86" s="47" customFormat="1" ht="24" customHeight="1" spans="1:13">
      <c r="A86" s="92"/>
      <c r="B86" s="92"/>
      <c r="C86" s="93"/>
      <c r="D86" s="93"/>
      <c r="E86" s="46"/>
      <c r="F86" s="46"/>
      <c r="G86" s="94"/>
      <c r="H86" s="46"/>
      <c r="I86" s="46"/>
      <c r="J86" s="92"/>
      <c r="K86" s="92"/>
      <c r="L86" s="92"/>
      <c r="M86" s="92"/>
    </row>
    <row r="87" s="47" customFormat="1" ht="24" customHeight="1" spans="1:13">
      <c r="A87" s="92"/>
      <c r="B87" s="92"/>
      <c r="C87" s="93"/>
      <c r="D87" s="93"/>
      <c r="E87" s="46"/>
      <c r="F87" s="46"/>
      <c r="G87" s="94"/>
      <c r="H87" s="46"/>
      <c r="I87" s="46"/>
      <c r="J87" s="92"/>
      <c r="K87" s="92"/>
      <c r="L87" s="92"/>
      <c r="M87" s="92"/>
    </row>
    <row r="88" s="47" customFormat="1" ht="24" customHeight="1" spans="1:13">
      <c r="A88" s="92"/>
      <c r="B88" s="92"/>
      <c r="C88" s="93"/>
      <c r="D88" s="93"/>
      <c r="E88" s="46"/>
      <c r="F88" s="46"/>
      <c r="G88" s="94"/>
      <c r="H88" s="46"/>
      <c r="I88" s="46"/>
      <c r="J88" s="92"/>
      <c r="K88" s="92"/>
      <c r="L88" s="92"/>
      <c r="M88" s="92"/>
    </row>
    <row r="89" s="47" customFormat="1" ht="24" customHeight="1" spans="1:13">
      <c r="A89" s="92"/>
      <c r="B89" s="92"/>
      <c r="C89" s="93"/>
      <c r="D89" s="93"/>
      <c r="E89" s="46"/>
      <c r="F89" s="46"/>
      <c r="G89" s="94"/>
      <c r="H89" s="46"/>
      <c r="I89" s="46"/>
      <c r="J89" s="92"/>
      <c r="K89" s="92"/>
      <c r="L89" s="92"/>
      <c r="M89" s="92"/>
    </row>
    <row r="90" s="47" customFormat="1" ht="30" customHeight="1" spans="1:13">
      <c r="A90" s="92"/>
      <c r="B90" s="92"/>
      <c r="C90" s="93"/>
      <c r="D90" s="93"/>
      <c r="E90" s="46"/>
      <c r="F90" s="46"/>
      <c r="G90" s="94"/>
      <c r="H90" s="46"/>
      <c r="I90" s="46"/>
      <c r="J90" s="92"/>
      <c r="K90" s="92"/>
      <c r="L90" s="92"/>
      <c r="M90" s="92"/>
    </row>
    <row r="91" s="47" customFormat="1" ht="30" customHeight="1" spans="1:13">
      <c r="A91" s="92"/>
      <c r="B91" s="92"/>
      <c r="C91" s="93"/>
      <c r="D91" s="93"/>
      <c r="E91" s="46"/>
      <c r="F91" s="46"/>
      <c r="G91" s="94"/>
      <c r="H91" s="46"/>
      <c r="I91" s="46"/>
      <c r="J91" s="92"/>
      <c r="K91" s="92"/>
      <c r="L91" s="92"/>
      <c r="M91" s="92"/>
    </row>
    <row r="92" s="92" customFormat="1" ht="30" customHeight="1" spans="1:13">
      <c r="C92" s="93"/>
      <c r="D92" s="93"/>
      <c r="E92" s="46"/>
      <c r="F92" s="46"/>
      <c r="G92" s="94"/>
      <c r="H92" s="46"/>
      <c r="I92" s="46"/>
    </row>
    <row r="93" s="92" customFormat="1" ht="53" customHeight="1" spans="1:13">
      <c r="C93" s="93"/>
      <c r="D93" s="93"/>
      <c r="E93" s="46"/>
      <c r="F93" s="46"/>
      <c r="G93" s="94"/>
      <c r="H93" s="46"/>
      <c r="I93" s="46"/>
    </row>
    <row r="94" s="92" customFormat="1" ht="50" customHeight="1" spans="1:13">
      <c r="C94" s="93"/>
      <c r="D94" s="93"/>
      <c r="E94" s="46"/>
      <c r="F94" s="46"/>
      <c r="G94" s="94"/>
      <c r="H94" s="46"/>
      <c r="I94" s="46"/>
    </row>
    <row r="95" s="92" customFormat="1" ht="30" customHeight="1" spans="1:13">
      <c r="C95" s="93"/>
      <c r="D95" s="93"/>
      <c r="E95" s="46"/>
      <c r="F95" s="46"/>
      <c r="G95" s="94"/>
      <c r="H95" s="46"/>
      <c r="I95" s="46"/>
    </row>
    <row r="96" s="92" customFormat="1" ht="30" customHeight="1" spans="1:13">
      <c r="C96" s="93"/>
      <c r="D96" s="93"/>
      <c r="E96" s="46"/>
      <c r="F96" s="46"/>
      <c r="G96" s="94"/>
      <c r="H96" s="46"/>
      <c r="I96" s="46"/>
    </row>
    <row r="97" s="92" customFormat="1" ht="30" customHeight="1" spans="3:9">
      <c r="C97" s="93"/>
      <c r="D97" s="93"/>
      <c r="E97" s="46"/>
      <c r="F97" s="46"/>
      <c r="G97" s="94"/>
      <c r="H97" s="46"/>
      <c r="I97" s="46"/>
    </row>
    <row r="98" s="92" customFormat="1" ht="30" customHeight="1" spans="3:9">
      <c r="C98" s="93"/>
      <c r="D98" s="93"/>
      <c r="E98" s="46"/>
      <c r="F98" s="46"/>
      <c r="G98" s="94"/>
      <c r="H98" s="46"/>
      <c r="I98" s="46"/>
    </row>
    <row r="99" s="92" customFormat="1" ht="30" customHeight="1" spans="3:9">
      <c r="C99" s="93"/>
      <c r="D99" s="93"/>
      <c r="E99" s="46"/>
      <c r="F99" s="46"/>
      <c r="G99" s="94"/>
      <c r="H99" s="46"/>
      <c r="I99" s="46"/>
    </row>
    <row r="117" s="92" customFormat="1" spans="3:9">
      <c r="C117" s="93"/>
      <c r="D117" s="93"/>
      <c r="E117" s="46"/>
      <c r="F117" s="46"/>
      <c r="G117" s="94"/>
      <c r="H117" s="46"/>
      <c r="I117" s="46"/>
    </row>
    <row r="136" s="92" customFormat="1" spans="3:9">
      <c r="C136" s="93"/>
      <c r="D136" s="93"/>
      <c r="E136" s="46"/>
      <c r="F136" s="46"/>
      <c r="G136" s="94"/>
      <c r="H136" s="46"/>
      <c r="I136" s="46"/>
    </row>
    <row r="151" s="92" customFormat="1" spans="3:9">
      <c r="C151" s="93"/>
      <c r="D151" s="93"/>
      <c r="E151" s="46"/>
      <c r="F151" s="46"/>
      <c r="G151" s="94"/>
      <c r="H151" s="46"/>
      <c r="I151" s="46"/>
    </row>
  </sheetData>
  <mergeCells count="13">
    <mergeCell ref="A1:I1"/>
    <mergeCell ref="A2:I2"/>
    <mergeCell ref="E3:G3"/>
    <mergeCell ref="A3:A4"/>
    <mergeCell ref="B3:B4"/>
    <mergeCell ref="C3:C4"/>
    <mergeCell ref="D3:D4"/>
    <mergeCell ref="I3:I4"/>
    <mergeCell ref="I7:I8"/>
    <mergeCell ref="J3:K4"/>
    <mergeCell ref="L3:M4"/>
    <mergeCell ref="J7:K8"/>
    <mergeCell ref="L7:M8"/>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7"/>
  <sheetViews>
    <sheetView topLeftCell="A38" workbookViewId="0">
      <selection activeCell="A1" sqref="$A1:$XFD1048576"/>
    </sheetView>
  </sheetViews>
  <sheetFormatPr defaultColWidth="9" defaultRowHeight="15.6"/>
  <cols>
    <col min="1" max="1" width="11.375" style="46" customWidth="1"/>
    <col min="2" max="2" width="30.125" style="47" customWidth="1"/>
    <col min="3" max="3" width="15" style="47" customWidth="1"/>
    <col min="4" max="4" width="30" style="47" customWidth="1"/>
    <col min="5" max="5" width="9.375" style="46" customWidth="1"/>
    <col min="6" max="6" width="9.75" style="46" customWidth="1"/>
    <col min="7" max="8" width="10.75" style="46" customWidth="1"/>
    <col min="9" max="9" width="41.5" style="46" customWidth="1"/>
    <col min="10" max="16384" width="9" style="46"/>
  </cols>
  <sheetData>
    <row r="1" s="46" customFormat="1" ht="20.4" spans="1:10">
      <c r="A1" s="48" t="s">
        <v>40</v>
      </c>
      <c r="B1" s="49"/>
      <c r="C1" s="49"/>
      <c r="D1" s="49"/>
      <c r="E1" s="48"/>
      <c r="F1" s="48"/>
      <c r="G1" s="48"/>
      <c r="H1" s="48"/>
      <c r="I1" s="48"/>
    </row>
    <row r="2" s="46" customFormat="1" spans="1:10">
      <c r="A2" s="50" t="s">
        <v>2</v>
      </c>
      <c r="B2" s="51" t="s">
        <v>41</v>
      </c>
      <c r="C2" s="51" t="s">
        <v>42</v>
      </c>
      <c r="D2" s="51" t="s">
        <v>43</v>
      </c>
      <c r="E2" s="50" t="s">
        <v>11</v>
      </c>
      <c r="F2" s="50" t="s">
        <v>10</v>
      </c>
      <c r="G2" s="50" t="s">
        <v>44</v>
      </c>
      <c r="H2" s="50" t="s">
        <v>45</v>
      </c>
      <c r="I2" s="50" t="s">
        <v>7</v>
      </c>
      <c r="J2" s="52"/>
    </row>
    <row r="3" s="46" customFormat="1" ht="54" spans="1:10">
      <c r="A3" s="53">
        <v>1</v>
      </c>
      <c r="B3" s="54" t="s">
        <v>46</v>
      </c>
      <c r="C3" s="55" t="s">
        <v>47</v>
      </c>
      <c r="D3" s="56" t="s">
        <v>48</v>
      </c>
      <c r="E3" s="57">
        <v>2</v>
      </c>
      <c r="F3" s="57" t="s">
        <v>49</v>
      </c>
      <c r="G3" s="58"/>
      <c r="H3" s="59">
        <f t="shared" ref="H3:H45" si="0">E3*G3</f>
        <v>0</v>
      </c>
      <c r="I3" s="60" t="str">
        <f>_xlfn.DISPIMG("ID_4AEB9F1143DC49DC8D33F797955DC1BC",1)</f>
        <v>=DISPIMG("ID_4AEB9F1143DC49DC8D33F797955DC1BC",1)</v>
      </c>
      <c r="J3" s="52"/>
    </row>
    <row r="4" s="46" customFormat="1" ht="37.7" spans="1:10">
      <c r="A4" s="53">
        <v>2</v>
      </c>
      <c r="B4" s="54" t="s">
        <v>50</v>
      </c>
      <c r="C4" s="61" t="s">
        <v>51</v>
      </c>
      <c r="D4" s="56" t="s">
        <v>52</v>
      </c>
      <c r="E4" s="62">
        <v>1</v>
      </c>
      <c r="F4" s="63" t="s">
        <v>49</v>
      </c>
      <c r="G4" s="58"/>
      <c r="H4" s="59">
        <f t="shared" si="0"/>
        <v>0</v>
      </c>
      <c r="I4" s="60" t="str">
        <f>_xlfn.DISPIMG("ID_CA423E813C6847CC83B6102BB75847FE",1)</f>
        <v>=DISPIMG("ID_CA423E813C6847CC83B6102BB75847FE",1)</v>
      </c>
      <c r="J4" s="52"/>
    </row>
    <row r="5" s="46" customFormat="1" ht="56.55" spans="1:10">
      <c r="A5" s="53">
        <v>3</v>
      </c>
      <c r="B5" s="64" t="s">
        <v>53</v>
      </c>
      <c r="C5" s="55" t="s">
        <v>54</v>
      </c>
      <c r="D5" s="65" t="s">
        <v>55</v>
      </c>
      <c r="E5" s="66">
        <v>1</v>
      </c>
      <c r="F5" s="67" t="s">
        <v>49</v>
      </c>
      <c r="G5" s="58"/>
      <c r="H5" s="59">
        <f t="shared" si="0"/>
        <v>0</v>
      </c>
      <c r="I5" s="60" t="str">
        <f>_xlfn.DISPIMG("ID_F3B9128EA94041B2834AE2FB05D94EC6",1)</f>
        <v>=DISPIMG("ID_F3B9128EA94041B2834AE2FB05D94EC6",1)</v>
      </c>
      <c r="J5" s="52"/>
    </row>
    <row r="6" s="46" customFormat="1" ht="53.7" spans="1:10">
      <c r="A6" s="53">
        <v>4</v>
      </c>
      <c r="B6" s="68" t="s">
        <v>56</v>
      </c>
      <c r="C6" s="68" t="s">
        <v>57</v>
      </c>
      <c r="D6" s="69" t="s">
        <v>58</v>
      </c>
      <c r="E6" s="63">
        <v>1</v>
      </c>
      <c r="F6" s="63" t="s">
        <v>49</v>
      </c>
      <c r="G6" s="58"/>
      <c r="H6" s="59">
        <f t="shared" si="0"/>
        <v>0</v>
      </c>
      <c r="I6" s="60" t="str">
        <f>_xlfn.DISPIMG("ID_C8014BA838D848D38C7D2C7826CC3DC4",1)</f>
        <v>=DISPIMG("ID_C8014BA838D848D38C7D2C7826CC3DC4",1)</v>
      </c>
      <c r="J6" s="52"/>
    </row>
    <row r="7" s="46" customFormat="1" ht="33.85" spans="1:10">
      <c r="A7" s="53">
        <v>5</v>
      </c>
      <c r="B7" s="64" t="s">
        <v>59</v>
      </c>
      <c r="C7" s="55" t="s">
        <v>60</v>
      </c>
      <c r="D7" s="56" t="s">
        <v>61</v>
      </c>
      <c r="E7" s="67">
        <v>1</v>
      </c>
      <c r="F7" s="67" t="s">
        <v>49</v>
      </c>
      <c r="G7" s="58"/>
      <c r="H7" s="59">
        <f t="shared" si="0"/>
        <v>0</v>
      </c>
      <c r="I7" s="60" t="str">
        <f>_xlfn.DISPIMG("ID_4ED5C675EE664DA3AC91DD2EF48184F5",1)</f>
        <v>=DISPIMG("ID_4ED5C675EE664DA3AC91DD2EF48184F5",1)</v>
      </c>
      <c r="J7" s="52"/>
    </row>
    <row r="8" s="46" customFormat="1" ht="45.95" spans="1:10">
      <c r="A8" s="53">
        <v>6</v>
      </c>
      <c r="B8" s="64" t="s">
        <v>62</v>
      </c>
      <c r="C8" s="55" t="s">
        <v>63</v>
      </c>
      <c r="D8" s="56" t="s">
        <v>64</v>
      </c>
      <c r="E8" s="66">
        <v>1</v>
      </c>
      <c r="F8" s="67" t="s">
        <v>49</v>
      </c>
      <c r="G8" s="58"/>
      <c r="H8" s="59">
        <f t="shared" si="0"/>
        <v>0</v>
      </c>
      <c r="I8" s="60" t="str">
        <f>_xlfn.DISPIMG("ID_7088FAA5B1EA4CC4ACF8CF93048FA865",1)</f>
        <v>=DISPIMG("ID_7088FAA5B1EA4CC4ACF8CF93048FA865",1)</v>
      </c>
      <c r="J8" s="52"/>
    </row>
    <row r="9" s="46" customFormat="1" ht="47.2" spans="1:10">
      <c r="A9" s="53">
        <v>7</v>
      </c>
      <c r="B9" s="64" t="s">
        <v>65</v>
      </c>
      <c r="C9" s="55" t="s">
        <v>63</v>
      </c>
      <c r="D9" s="56" t="s">
        <v>66</v>
      </c>
      <c r="E9" s="66">
        <v>1</v>
      </c>
      <c r="F9" s="67" t="s">
        <v>49</v>
      </c>
      <c r="G9" s="58"/>
      <c r="H9" s="59">
        <f t="shared" si="0"/>
        <v>0</v>
      </c>
      <c r="I9" s="60" t="str">
        <f>_xlfn.DISPIMG("ID_B02FC0790E5F4CCBAA943459B2CE2278",1)</f>
        <v>=DISPIMG("ID_B02FC0790E5F4CCBAA943459B2CE2278",1)</v>
      </c>
      <c r="J9" s="52"/>
    </row>
    <row r="10" s="46" customFormat="1" ht="48.8" spans="1:10">
      <c r="A10" s="53">
        <v>8</v>
      </c>
      <c r="B10" s="64" t="s">
        <v>67</v>
      </c>
      <c r="C10" s="70" t="s">
        <v>68</v>
      </c>
      <c r="D10" s="71" t="s">
        <v>69</v>
      </c>
      <c r="E10" s="72">
        <v>1</v>
      </c>
      <c r="F10" s="67" t="s">
        <v>49</v>
      </c>
      <c r="G10" s="58"/>
      <c r="H10" s="59">
        <f t="shared" si="0"/>
        <v>0</v>
      </c>
      <c r="I10" s="60" t="str">
        <f>_xlfn.DISPIMG("ID_341E1CDEA63E47EF9AC83789CD64DFBC",1)</f>
        <v>=DISPIMG("ID_341E1CDEA63E47EF9AC83789CD64DFBC",1)</v>
      </c>
      <c r="J10" s="52"/>
    </row>
    <row r="11" s="46" customFormat="1" ht="37.5" spans="1:10">
      <c r="A11" s="53">
        <v>9</v>
      </c>
      <c r="B11" s="73" t="s">
        <v>70</v>
      </c>
      <c r="C11" s="55" t="s">
        <v>71</v>
      </c>
      <c r="D11" s="56" t="s">
        <v>72</v>
      </c>
      <c r="E11" s="66">
        <v>2</v>
      </c>
      <c r="F11" s="67" t="s">
        <v>49</v>
      </c>
      <c r="G11" s="58"/>
      <c r="H11" s="59">
        <f t="shared" si="0"/>
        <v>0</v>
      </c>
      <c r="I11" s="60" t="str">
        <f>_xlfn.DISPIMG("ID_86DEBD49A1094125956576E70E480512",1)</f>
        <v>=DISPIMG("ID_86DEBD49A1094125956576E70E480512",1)</v>
      </c>
      <c r="J11" s="52"/>
    </row>
    <row r="12" s="46" customFormat="1" ht="54" spans="1:10">
      <c r="A12" s="53">
        <v>10</v>
      </c>
      <c r="B12" s="68" t="s">
        <v>73</v>
      </c>
      <c r="C12" s="63" t="s">
        <v>74</v>
      </c>
      <c r="D12" s="56" t="s">
        <v>75</v>
      </c>
      <c r="E12" s="62">
        <v>1</v>
      </c>
      <c r="F12" s="63" t="s">
        <v>49</v>
      </c>
      <c r="G12" s="58"/>
      <c r="H12" s="59">
        <f t="shared" si="0"/>
        <v>0</v>
      </c>
      <c r="I12" s="60" t="str">
        <f>_xlfn.DISPIMG("ID_319E6B39C5614D4183E7DA6383CF50E5",1)</f>
        <v>=DISPIMG("ID_319E6B39C5614D4183E7DA6383CF50E5",1)</v>
      </c>
      <c r="J12" s="52"/>
    </row>
    <row r="13" s="46" customFormat="1" ht="60.85" spans="1:10">
      <c r="A13" s="53">
        <v>11</v>
      </c>
      <c r="B13" s="54" t="s">
        <v>76</v>
      </c>
      <c r="C13" s="74" t="s">
        <v>77</v>
      </c>
      <c r="D13" s="56" t="s">
        <v>78</v>
      </c>
      <c r="E13" s="72">
        <v>1</v>
      </c>
      <c r="F13" s="57" t="s">
        <v>49</v>
      </c>
      <c r="G13" s="58"/>
      <c r="H13" s="59">
        <f t="shared" si="0"/>
        <v>0</v>
      </c>
      <c r="I13" s="60" t="str">
        <f>_xlfn.DISPIMG("ID_2A3ADED194094708B805711977EF5E9F",1)</f>
        <v>=DISPIMG("ID_2A3ADED194094708B805711977EF5E9F",1)</v>
      </c>
      <c r="J13" s="52"/>
    </row>
    <row r="14" s="46" customFormat="1" ht="54" spans="1:10">
      <c r="A14" s="53">
        <v>12</v>
      </c>
      <c r="B14" s="64" t="s">
        <v>79</v>
      </c>
      <c r="C14" s="74" t="s">
        <v>80</v>
      </c>
      <c r="D14" s="56" t="s">
        <v>81</v>
      </c>
      <c r="E14" s="66">
        <v>1</v>
      </c>
      <c r="F14" s="75" t="s">
        <v>49</v>
      </c>
      <c r="G14" s="58"/>
      <c r="H14" s="59">
        <f t="shared" si="0"/>
        <v>0</v>
      </c>
      <c r="I14" s="60" t="str">
        <f>_xlfn.DISPIMG("ID_5D76A5A94DD24479894B72561B24D348",1)</f>
        <v>=DISPIMG("ID_5D76A5A94DD24479894B72561B24D348",1)</v>
      </c>
      <c r="J14" s="52"/>
    </row>
    <row r="15" s="46" customFormat="1" ht="46.8" spans="1:10">
      <c r="A15" s="53">
        <v>13</v>
      </c>
      <c r="B15" s="64" t="s">
        <v>82</v>
      </c>
      <c r="C15" s="61" t="s">
        <v>83</v>
      </c>
      <c r="D15" s="56" t="s">
        <v>84</v>
      </c>
      <c r="E15" s="66">
        <v>2</v>
      </c>
      <c r="F15" s="67" t="s">
        <v>49</v>
      </c>
      <c r="G15" s="58"/>
      <c r="H15" s="59">
        <f t="shared" si="0"/>
        <v>0</v>
      </c>
      <c r="I15" s="60" t="str">
        <f>_xlfn.DISPIMG("ID_1DA09E39F45E4A9F8574E14656C6BED5",1)</f>
        <v>=DISPIMG("ID_1DA09E39F45E4A9F8574E14656C6BED5",1)</v>
      </c>
      <c r="J15" s="52"/>
    </row>
    <row r="16" s="46" customFormat="1" ht="46.5" spans="1:10">
      <c r="A16" s="53">
        <v>14</v>
      </c>
      <c r="B16" s="73" t="s">
        <v>85</v>
      </c>
      <c r="C16" s="55" t="s">
        <v>86</v>
      </c>
      <c r="D16" s="56" t="s">
        <v>87</v>
      </c>
      <c r="E16" s="67">
        <v>1</v>
      </c>
      <c r="F16" s="67" t="s">
        <v>49</v>
      </c>
      <c r="G16" s="58"/>
      <c r="H16" s="59">
        <f t="shared" si="0"/>
        <v>0</v>
      </c>
      <c r="I16" s="60" t="str">
        <f>_xlfn.DISPIMG("ID_5C46CB8B16B54B3C9B5CF369C828ECA6",1)</f>
        <v>=DISPIMG("ID_5C46CB8B16B54B3C9B5CF369C828ECA6",1)</v>
      </c>
      <c r="J16" s="52"/>
    </row>
    <row r="17" s="46" customFormat="1" ht="32.4" spans="1:10">
      <c r="A17" s="53">
        <v>15</v>
      </c>
      <c r="B17" s="73" t="s">
        <v>88</v>
      </c>
      <c r="C17" s="55" t="s">
        <v>89</v>
      </c>
      <c r="D17" s="56" t="s">
        <v>90</v>
      </c>
      <c r="E17" s="67">
        <v>1</v>
      </c>
      <c r="F17" s="67" t="s">
        <v>49</v>
      </c>
      <c r="G17" s="58"/>
      <c r="H17" s="59">
        <f t="shared" si="0"/>
        <v>0</v>
      </c>
      <c r="I17" s="76"/>
      <c r="J17" s="52"/>
    </row>
    <row r="18" s="46" customFormat="1" ht="40.5" spans="1:10">
      <c r="A18" s="53">
        <v>16</v>
      </c>
      <c r="B18" s="64" t="s">
        <v>91</v>
      </c>
      <c r="C18" s="55" t="s">
        <v>92</v>
      </c>
      <c r="D18" s="56" t="s">
        <v>93</v>
      </c>
      <c r="E18" s="66">
        <v>1</v>
      </c>
      <c r="F18" s="67" t="s">
        <v>49</v>
      </c>
      <c r="G18" s="58"/>
      <c r="H18" s="59">
        <f t="shared" si="0"/>
        <v>0</v>
      </c>
      <c r="I18" s="60" t="str">
        <f>_xlfn.DISPIMG("ID_53CE2215F2BF4CE083F8D5556B04898C",1)</f>
        <v>=DISPIMG("ID_53CE2215F2BF4CE083F8D5556B04898C",1)</v>
      </c>
      <c r="J18" s="52"/>
    </row>
    <row r="19" s="46" customFormat="1" ht="57.8" spans="1:10">
      <c r="A19" s="53">
        <v>17</v>
      </c>
      <c r="B19" s="64" t="s">
        <v>94</v>
      </c>
      <c r="C19" s="55" t="s">
        <v>95</v>
      </c>
      <c r="D19" s="56" t="s">
        <v>96</v>
      </c>
      <c r="E19" s="66">
        <v>1</v>
      </c>
      <c r="F19" s="67" t="s">
        <v>49</v>
      </c>
      <c r="G19" s="58"/>
      <c r="H19" s="59">
        <f t="shared" si="0"/>
        <v>0</v>
      </c>
      <c r="I19" s="60" t="str">
        <f>_xlfn.DISPIMG("ID_F65F7E6D88A24808B04F1C2B0C5B8C02",1)</f>
        <v>=DISPIMG("ID_F65F7E6D88A24808B04F1C2B0C5B8C02",1)</v>
      </c>
      <c r="J19" s="52"/>
    </row>
    <row r="20" s="46" customFormat="1" ht="108" spans="1:10">
      <c r="A20" s="53">
        <v>18</v>
      </c>
      <c r="B20" s="64" t="s">
        <v>97</v>
      </c>
      <c r="C20" s="61" t="s">
        <v>98</v>
      </c>
      <c r="D20" s="77" t="s">
        <v>99</v>
      </c>
      <c r="E20" s="66">
        <v>2</v>
      </c>
      <c r="F20" s="67" t="s">
        <v>100</v>
      </c>
      <c r="G20" s="58"/>
      <c r="H20" s="59">
        <f t="shared" si="0"/>
        <v>0</v>
      </c>
      <c r="I20" s="60" t="str">
        <f>_xlfn.DISPIMG("ID_206E66C3A94347C093358823E3C5B70C",1)</f>
        <v>=DISPIMG("ID_206E66C3A94347C093358823E3C5B70C",1)</v>
      </c>
      <c r="J20" s="52"/>
    </row>
    <row r="21" s="46" customFormat="1" ht="64.8" spans="1:10">
      <c r="A21" s="53">
        <v>19</v>
      </c>
      <c r="B21" s="64" t="s">
        <v>101</v>
      </c>
      <c r="C21" s="55"/>
      <c r="D21" s="78" t="s">
        <v>102</v>
      </c>
      <c r="E21" s="66">
        <v>1</v>
      </c>
      <c r="F21" s="67" t="s">
        <v>49</v>
      </c>
      <c r="G21" s="58"/>
      <c r="H21" s="59">
        <f t="shared" si="0"/>
        <v>0</v>
      </c>
      <c r="I21" s="60" t="str">
        <f>_xlfn.DISPIMG("ID_5DBCE5F1250444819BA81616DC1D2385",1)</f>
        <v>=DISPIMG("ID_5DBCE5F1250444819BA81616DC1D2385",1)</v>
      </c>
      <c r="J21" s="52"/>
    </row>
    <row r="22" s="46" customFormat="1" ht="32.3" spans="1:10">
      <c r="A22" s="53">
        <v>20</v>
      </c>
      <c r="B22" s="64" t="s">
        <v>103</v>
      </c>
      <c r="C22" s="55" t="s">
        <v>104</v>
      </c>
      <c r="D22" s="56" t="s">
        <v>105</v>
      </c>
      <c r="E22" s="66">
        <v>2</v>
      </c>
      <c r="F22" s="67" t="s">
        <v>49</v>
      </c>
      <c r="G22" s="58"/>
      <c r="H22" s="59">
        <f t="shared" si="0"/>
        <v>0</v>
      </c>
      <c r="I22" s="60" t="str">
        <f>_xlfn.DISPIMG("ID_56A56D07266746159FA539704C925833",1)</f>
        <v>=DISPIMG("ID_56A56D07266746159FA539704C925833",1)</v>
      </c>
      <c r="J22" s="52"/>
    </row>
    <row r="23" s="46" customFormat="1" ht="33.7" spans="1:10">
      <c r="A23" s="53">
        <v>21</v>
      </c>
      <c r="B23" s="64" t="s">
        <v>106</v>
      </c>
      <c r="C23" s="55" t="s">
        <v>107</v>
      </c>
      <c r="D23" s="56" t="s">
        <v>108</v>
      </c>
      <c r="E23" s="66">
        <v>4.2</v>
      </c>
      <c r="F23" s="67" t="s">
        <v>109</v>
      </c>
      <c r="G23" s="58"/>
      <c r="H23" s="59">
        <f t="shared" si="0"/>
        <v>0</v>
      </c>
      <c r="I23" s="60" t="str">
        <f>_xlfn.DISPIMG("ID_07BB7F55669843528D38163CF10CB9A3",1)</f>
        <v>=DISPIMG("ID_07BB7F55669843528D38163CF10CB9A3",1)</v>
      </c>
      <c r="J23" s="52"/>
    </row>
    <row r="24" s="46" customFormat="1" ht="26.3" spans="1:10">
      <c r="A24" s="53">
        <v>22</v>
      </c>
      <c r="B24" s="64" t="s">
        <v>110</v>
      </c>
      <c r="C24" s="79"/>
      <c r="D24" s="56" t="s">
        <v>111</v>
      </c>
      <c r="E24" s="66">
        <v>9</v>
      </c>
      <c r="F24" s="67" t="s">
        <v>112</v>
      </c>
      <c r="G24" s="58"/>
      <c r="H24" s="59">
        <f t="shared" si="0"/>
        <v>0</v>
      </c>
      <c r="I24" s="60" t="str">
        <f>_xlfn.DISPIMG("ID_0198883B77E84EB08B5AD89F34E9451F",1)</f>
        <v>=DISPIMG("ID_0198883B77E84EB08B5AD89F34E9451F",1)</v>
      </c>
      <c r="J24" s="52"/>
    </row>
    <row r="25" s="46" customFormat="1" ht="17.4" spans="1:10">
      <c r="A25" s="53">
        <v>23</v>
      </c>
      <c r="B25" s="64" t="s">
        <v>113</v>
      </c>
      <c r="C25" s="55"/>
      <c r="D25" s="56" t="s">
        <v>114</v>
      </c>
      <c r="E25" s="66">
        <v>4.2</v>
      </c>
      <c r="F25" s="67" t="s">
        <v>109</v>
      </c>
      <c r="G25" s="58"/>
      <c r="H25" s="59">
        <f t="shared" si="0"/>
        <v>0</v>
      </c>
      <c r="I25" s="76"/>
      <c r="J25" s="52"/>
    </row>
    <row r="26" s="46" customFormat="1" ht="17.4" spans="1:10">
      <c r="A26" s="53">
        <v>24</v>
      </c>
      <c r="B26" s="64" t="s">
        <v>115</v>
      </c>
      <c r="C26" s="55"/>
      <c r="D26" s="56" t="s">
        <v>116</v>
      </c>
      <c r="E26" s="66">
        <v>9</v>
      </c>
      <c r="F26" s="67" t="s">
        <v>16</v>
      </c>
      <c r="G26" s="58"/>
      <c r="H26" s="59">
        <f t="shared" si="0"/>
        <v>0</v>
      </c>
      <c r="I26" s="76"/>
      <c r="J26" s="52"/>
    </row>
    <row r="27" s="46" customFormat="1" ht="17.4" spans="1:10">
      <c r="A27" s="53">
        <v>25</v>
      </c>
      <c r="B27" s="64" t="s">
        <v>117</v>
      </c>
      <c r="C27" s="55" t="s">
        <v>118</v>
      </c>
      <c r="D27" s="56" t="s">
        <v>116</v>
      </c>
      <c r="E27" s="66">
        <v>32</v>
      </c>
      <c r="F27" s="67" t="s">
        <v>16</v>
      </c>
      <c r="G27" s="58"/>
      <c r="H27" s="59">
        <f t="shared" si="0"/>
        <v>0</v>
      </c>
      <c r="I27" s="76"/>
      <c r="J27" s="52"/>
    </row>
    <row r="28" s="46" customFormat="1" ht="43.2" spans="1:10">
      <c r="A28" s="53">
        <v>26</v>
      </c>
      <c r="B28" s="64" t="s">
        <v>119</v>
      </c>
      <c r="C28" s="55"/>
      <c r="D28" s="56" t="s">
        <v>120</v>
      </c>
      <c r="E28" s="66">
        <v>34</v>
      </c>
      <c r="F28" s="67" t="s">
        <v>16</v>
      </c>
      <c r="G28" s="58"/>
      <c r="H28" s="59">
        <f t="shared" si="0"/>
        <v>0</v>
      </c>
      <c r="I28" s="76"/>
      <c r="J28" s="52"/>
    </row>
    <row r="29" s="46" customFormat="1" ht="39.75" spans="1:10">
      <c r="A29" s="53">
        <v>27</v>
      </c>
      <c r="B29" s="64" t="s">
        <v>121</v>
      </c>
      <c r="C29" s="80" t="s">
        <v>122</v>
      </c>
      <c r="D29" s="56" t="s">
        <v>123</v>
      </c>
      <c r="E29" s="66">
        <v>1</v>
      </c>
      <c r="F29" s="67" t="s">
        <v>49</v>
      </c>
      <c r="G29" s="58"/>
      <c r="H29" s="59">
        <f t="shared" si="0"/>
        <v>0</v>
      </c>
      <c r="I29" s="60" t="str">
        <f>_xlfn.DISPIMG("ID_556100885BB54047A23DC0528A6A2D98",1)</f>
        <v>=DISPIMG("ID_556100885BB54047A23DC0528A6A2D98",1)</v>
      </c>
      <c r="J29" s="52"/>
    </row>
    <row r="30" s="46" customFormat="1" ht="21.6" spans="1:10">
      <c r="A30" s="53">
        <v>28</v>
      </c>
      <c r="B30" s="64" t="s">
        <v>124</v>
      </c>
      <c r="C30" s="55"/>
      <c r="D30" s="56" t="s">
        <v>125</v>
      </c>
      <c r="E30" s="66">
        <v>1</v>
      </c>
      <c r="F30" s="67" t="s">
        <v>49</v>
      </c>
      <c r="G30" s="58"/>
      <c r="H30" s="59">
        <f t="shared" si="0"/>
        <v>0</v>
      </c>
      <c r="I30" s="76"/>
      <c r="J30" s="52"/>
    </row>
    <row r="31" s="46" customFormat="1" ht="42.3" spans="1:10">
      <c r="A31" s="53">
        <v>29</v>
      </c>
      <c r="B31" s="64" t="s">
        <v>126</v>
      </c>
      <c r="C31" s="55" t="s">
        <v>127</v>
      </c>
      <c r="D31" s="56" t="s">
        <v>128</v>
      </c>
      <c r="E31" s="66">
        <v>1</v>
      </c>
      <c r="F31" s="67" t="s">
        <v>49</v>
      </c>
      <c r="G31" s="58"/>
      <c r="H31" s="59">
        <f t="shared" si="0"/>
        <v>0</v>
      </c>
      <c r="I31" s="60" t="str">
        <f>_xlfn.DISPIMG("ID_2599B64595994E8D9DAD55DC5B36D393",1)</f>
        <v>=DISPIMG("ID_2599B64595994E8D9DAD55DC5B36D393",1)</v>
      </c>
      <c r="J31" s="52"/>
    </row>
    <row r="32" s="46" customFormat="1" ht="17.4" spans="1:10">
      <c r="A32" s="53">
        <v>30</v>
      </c>
      <c r="B32" s="64" t="s">
        <v>129</v>
      </c>
      <c r="C32" s="55"/>
      <c r="D32" s="56" t="s">
        <v>130</v>
      </c>
      <c r="E32" s="66">
        <v>1</v>
      </c>
      <c r="F32" s="67" t="s">
        <v>49</v>
      </c>
      <c r="G32" s="58"/>
      <c r="H32" s="59">
        <f t="shared" si="0"/>
        <v>0</v>
      </c>
      <c r="I32" s="76"/>
      <c r="J32" s="52"/>
    </row>
    <row r="33" s="46" customFormat="1" ht="32.4" spans="1:10">
      <c r="A33" s="53">
        <v>31</v>
      </c>
      <c r="B33" s="73" t="s">
        <v>131</v>
      </c>
      <c r="C33" s="55"/>
      <c r="D33" s="81" t="s">
        <v>132</v>
      </c>
      <c r="E33" s="66">
        <v>1</v>
      </c>
      <c r="F33" s="67" t="s">
        <v>49</v>
      </c>
      <c r="G33" s="58"/>
      <c r="H33" s="59">
        <f t="shared" si="0"/>
        <v>0</v>
      </c>
      <c r="I33" s="60" t="str">
        <f>_xlfn.DISPIMG("ID_EDF0B8CF629D48A09E9ED245141DE0F4",1)</f>
        <v>=DISPIMG("ID_EDF0B8CF629D48A09E9ED245141DE0F4",1)</v>
      </c>
      <c r="J33" s="52"/>
    </row>
    <row r="34" s="46" customFormat="1" ht="29.7" spans="1:10">
      <c r="A34" s="53">
        <v>32</v>
      </c>
      <c r="B34" s="64" t="s">
        <v>133</v>
      </c>
      <c r="C34" s="55"/>
      <c r="D34" s="81" t="s">
        <v>134</v>
      </c>
      <c r="E34" s="66">
        <v>2</v>
      </c>
      <c r="F34" s="67" t="s">
        <v>135</v>
      </c>
      <c r="G34" s="58"/>
      <c r="H34" s="59">
        <f t="shared" si="0"/>
        <v>0</v>
      </c>
      <c r="I34" s="60" t="str">
        <f>_xlfn.DISPIMG("ID_260F470AA7404DD3951A5F06DBB97152",1)</f>
        <v>=DISPIMG("ID_260F470AA7404DD3951A5F06DBB97152",1)</v>
      </c>
      <c r="J34" s="52"/>
    </row>
    <row r="35" s="46" customFormat="1" ht="37.3" spans="1:10">
      <c r="A35" s="53">
        <v>33</v>
      </c>
      <c r="B35" s="73" t="s">
        <v>136</v>
      </c>
      <c r="C35" s="55" t="s">
        <v>118</v>
      </c>
      <c r="D35" s="81" t="s">
        <v>137</v>
      </c>
      <c r="E35" s="66">
        <v>1</v>
      </c>
      <c r="F35" s="67" t="s">
        <v>49</v>
      </c>
      <c r="G35" s="58"/>
      <c r="H35" s="59">
        <f t="shared" si="0"/>
        <v>0</v>
      </c>
      <c r="I35" s="60" t="str">
        <f>_xlfn.DISPIMG("ID_3FC7421D4ECA4A8EBD9B4312997B4B68",1)</f>
        <v>=DISPIMG("ID_3FC7421D4ECA4A8EBD9B4312997B4B68",1)</v>
      </c>
      <c r="J35" s="52"/>
    </row>
    <row r="36" s="46" customFormat="1" ht="38.3" spans="1:10">
      <c r="A36" s="53">
        <v>34</v>
      </c>
      <c r="B36" s="64" t="s">
        <v>138</v>
      </c>
      <c r="C36" s="74" t="s">
        <v>139</v>
      </c>
      <c r="D36" s="56" t="s">
        <v>140</v>
      </c>
      <c r="E36" s="66">
        <v>1</v>
      </c>
      <c r="F36" s="67" t="s">
        <v>49</v>
      </c>
      <c r="G36" s="58"/>
      <c r="H36" s="59">
        <f t="shared" si="0"/>
        <v>0</v>
      </c>
      <c r="I36" s="60" t="str">
        <f>_xlfn.DISPIMG("ID_189C5DDA89F849D7854E146DDDBD16AE",1)</f>
        <v>=DISPIMG("ID_189C5DDA89F849D7854E146DDDBD16AE",1)</v>
      </c>
      <c r="J36" s="52"/>
    </row>
    <row r="37" s="46" customFormat="1" ht="21.6" spans="1:10">
      <c r="A37" s="53">
        <v>35</v>
      </c>
      <c r="B37" s="64" t="s">
        <v>124</v>
      </c>
      <c r="C37" s="82"/>
      <c r="D37" s="56" t="s">
        <v>125</v>
      </c>
      <c r="E37" s="66">
        <v>1</v>
      </c>
      <c r="F37" s="67" t="s">
        <v>49</v>
      </c>
      <c r="G37" s="58"/>
      <c r="H37" s="59">
        <f t="shared" si="0"/>
        <v>0</v>
      </c>
      <c r="I37" s="76"/>
      <c r="J37" s="52"/>
    </row>
    <row r="38" s="46" customFormat="1" ht="36.7" spans="1:10">
      <c r="A38" s="53">
        <v>36</v>
      </c>
      <c r="B38" s="64" t="s">
        <v>141</v>
      </c>
      <c r="C38" s="74"/>
      <c r="D38" s="81" t="s">
        <v>132</v>
      </c>
      <c r="E38" s="66">
        <v>1</v>
      </c>
      <c r="F38" s="67" t="s">
        <v>49</v>
      </c>
      <c r="G38" s="58"/>
      <c r="H38" s="59">
        <f t="shared" si="0"/>
        <v>0</v>
      </c>
      <c r="I38" s="60" t="str">
        <f>_xlfn.DISPIMG("ID_7387CDD2DD2A4D40A645688A57F7AC07",1)</f>
        <v>=DISPIMG("ID_7387CDD2DD2A4D40A645688A57F7AC07",1)</v>
      </c>
      <c r="J38" s="52"/>
    </row>
    <row r="39" s="46" customFormat="1" ht="39.15" spans="1:10">
      <c r="A39" s="53">
        <v>37</v>
      </c>
      <c r="B39" s="73" t="s">
        <v>142</v>
      </c>
      <c r="C39" s="74" t="s">
        <v>143</v>
      </c>
      <c r="D39" s="81" t="s">
        <v>144</v>
      </c>
      <c r="E39" s="66">
        <v>1</v>
      </c>
      <c r="F39" s="67" t="s">
        <v>49</v>
      </c>
      <c r="G39" s="58"/>
      <c r="H39" s="59">
        <f t="shared" si="0"/>
        <v>0</v>
      </c>
      <c r="I39" s="60" t="str">
        <f>_xlfn.DISPIMG("ID_74D44109CBD44CCFB170FED10FA7B7DC",1)</f>
        <v>=DISPIMG("ID_74D44109CBD44CCFB170FED10FA7B7DC",1)</v>
      </c>
      <c r="J39" s="52"/>
    </row>
    <row r="40" s="46" customFormat="1" ht="17.4" spans="1:10">
      <c r="A40" s="53">
        <v>38</v>
      </c>
      <c r="B40" s="64" t="s">
        <v>145</v>
      </c>
      <c r="C40" s="74" t="s">
        <v>143</v>
      </c>
      <c r="D40" s="56" t="s">
        <v>114</v>
      </c>
      <c r="E40" s="66">
        <v>16</v>
      </c>
      <c r="F40" s="67" t="s">
        <v>16</v>
      </c>
      <c r="G40" s="58"/>
      <c r="H40" s="59">
        <f t="shared" si="0"/>
        <v>0</v>
      </c>
      <c r="I40" s="76"/>
      <c r="J40" s="52"/>
    </row>
    <row r="41" s="46" customFormat="1" ht="43.2" spans="1:10">
      <c r="A41" s="53">
        <v>39</v>
      </c>
      <c r="B41" s="64" t="s">
        <v>146</v>
      </c>
      <c r="C41" s="74"/>
      <c r="D41" s="56" t="s">
        <v>147</v>
      </c>
      <c r="E41" s="66">
        <v>8</v>
      </c>
      <c r="F41" s="67" t="s">
        <v>16</v>
      </c>
      <c r="G41" s="58"/>
      <c r="H41" s="59">
        <f t="shared" si="0"/>
        <v>0</v>
      </c>
      <c r="I41" s="76"/>
      <c r="J41" s="52"/>
    </row>
    <row r="42" s="46" customFormat="1" ht="34.15" spans="1:10">
      <c r="A42" s="53">
        <v>40</v>
      </c>
      <c r="B42" s="64" t="s">
        <v>148</v>
      </c>
      <c r="C42" s="74" t="s">
        <v>149</v>
      </c>
      <c r="D42" s="56" t="s">
        <v>150</v>
      </c>
      <c r="E42" s="66">
        <v>15</v>
      </c>
      <c r="F42" s="67" t="s">
        <v>151</v>
      </c>
      <c r="G42" s="58"/>
      <c r="H42" s="59">
        <f t="shared" si="0"/>
        <v>0</v>
      </c>
      <c r="I42" s="60" t="str">
        <f>_xlfn.DISPIMG("ID_06DFA1EE67D5401FA7E5BD9663D9EDE6",1)</f>
        <v>=DISPIMG("ID_06DFA1EE67D5401FA7E5BD9663D9EDE6",1)</v>
      </c>
      <c r="J42" s="52"/>
    </row>
    <row r="43" s="46" customFormat="1" ht="17.4" spans="1:10">
      <c r="A43" s="53">
        <v>41</v>
      </c>
      <c r="B43" s="64" t="s">
        <v>152</v>
      </c>
      <c r="C43" s="74" t="s">
        <v>153</v>
      </c>
      <c r="D43" s="56" t="s">
        <v>154</v>
      </c>
      <c r="E43" s="66">
        <v>2</v>
      </c>
      <c r="F43" s="67" t="s">
        <v>151</v>
      </c>
      <c r="G43" s="58"/>
      <c r="H43" s="59">
        <f t="shared" si="0"/>
        <v>0</v>
      </c>
      <c r="I43" s="76"/>
      <c r="J43" s="52"/>
    </row>
    <row r="44" s="46" customFormat="1" ht="36.4" spans="1:10">
      <c r="A44" s="53">
        <v>42</v>
      </c>
      <c r="B44" s="64" t="s">
        <v>133</v>
      </c>
      <c r="C44" s="74"/>
      <c r="D44" s="56" t="s">
        <v>134</v>
      </c>
      <c r="E44" s="66">
        <v>2</v>
      </c>
      <c r="F44" s="67" t="s">
        <v>135</v>
      </c>
      <c r="G44" s="58"/>
      <c r="H44" s="59">
        <f t="shared" si="0"/>
        <v>0</v>
      </c>
      <c r="I44" s="60" t="str">
        <f>_xlfn.DISPIMG("ID_75A131F278194FA88B37D6A5A0DAF4DA",1)</f>
        <v>=DISPIMG("ID_75A131F278194FA88B37D6A5A0DAF4DA",1)</v>
      </c>
      <c r="J44" s="52"/>
    </row>
    <row r="45" s="46" customFormat="1" ht="17.4" spans="1:10">
      <c r="A45" s="53"/>
      <c r="B45" s="83"/>
      <c r="C45" s="84"/>
      <c r="D45" s="84"/>
      <c r="E45" s="83"/>
      <c r="F45" s="85"/>
      <c r="G45" s="58"/>
      <c r="H45" s="59">
        <f t="shared" si="0"/>
        <v>0</v>
      </c>
      <c r="I45" s="76"/>
      <c r="J45" s="52"/>
    </row>
    <row r="46" s="46" customFormat="1" spans="1:10">
      <c r="A46" s="50" t="s">
        <v>155</v>
      </c>
      <c r="B46" s="51"/>
      <c r="C46" s="51"/>
      <c r="D46" s="51"/>
      <c r="E46" s="50"/>
      <c r="F46" s="50" t="s">
        <v>156</v>
      </c>
      <c r="G46" s="50"/>
      <c r="H46" s="50">
        <f>SUM(H3:H45)</f>
        <v>0</v>
      </c>
      <c r="I46" s="86"/>
    </row>
    <row r="47" s="46" customFormat="1" spans="1:10">
      <c r="A47" s="87"/>
      <c r="B47" s="88" t="s">
        <v>157</v>
      </c>
      <c r="C47" s="88" t="s">
        <v>158</v>
      </c>
      <c r="D47" s="88"/>
      <c r="E47" s="88"/>
      <c r="F47" s="89"/>
      <c r="G47" s="90"/>
      <c r="H47" s="91"/>
      <c r="I47" s="91"/>
    </row>
  </sheetData>
  <mergeCells count="3">
    <mergeCell ref="A1:I1"/>
    <mergeCell ref="A46:E46"/>
    <mergeCell ref="C47:E47"/>
  </mergeCells>
  <pageMargins left="0.75" right="0.75" top="1" bottom="1" header="0.5" footer="0.5"/>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H20"/>
  <sheetViews>
    <sheetView tabSelected="1" topLeftCell="A6" workbookViewId="0">
      <selection activeCell="B7" sqref="B7:H20"/>
    </sheetView>
  </sheetViews>
  <sheetFormatPr defaultColWidth="8.8" defaultRowHeight="13.8" outlineLevelCol="7"/>
  <cols>
    <col min="3" max="3" width="13" customWidth="1"/>
    <col min="4" max="4" width="29.5" customWidth="1"/>
    <col min="5" max="5" width="13.2" customWidth="1"/>
    <col min="6" max="7" width="14.3" customWidth="1"/>
    <col min="8" max="8" width="19.3" customWidth="1"/>
  </cols>
  <sheetData>
    <row r="1" spans="2:8">
      <c r="B1" s="31" t="s">
        <v>159</v>
      </c>
      <c r="C1" s="32"/>
      <c r="D1" s="32"/>
      <c r="E1" s="32"/>
      <c r="F1" s="32"/>
      <c r="G1" s="32"/>
      <c r="H1" s="32"/>
    </row>
    <row r="2" ht="48" customHeight="1" spans="2:8">
      <c r="B2" s="33"/>
      <c r="C2" s="32"/>
      <c r="D2" s="32"/>
      <c r="E2" s="32"/>
      <c r="F2" s="32"/>
      <c r="G2" s="32"/>
      <c r="H2" s="32"/>
    </row>
    <row r="3" ht="15.9" customHeight="1" spans="2:8">
      <c r="B3" s="34" t="s">
        <v>160</v>
      </c>
      <c r="C3" s="34" t="s">
        <v>161</v>
      </c>
      <c r="D3" s="34" t="s">
        <v>162</v>
      </c>
      <c r="E3" s="35" t="s">
        <v>163</v>
      </c>
      <c r="F3" s="34" t="s">
        <v>164</v>
      </c>
      <c r="G3" s="34" t="s">
        <v>165</v>
      </c>
      <c r="H3" s="35" t="s">
        <v>166</v>
      </c>
    </row>
    <row r="4" ht="15.15" spans="2:8">
      <c r="B4" s="34"/>
      <c r="C4" s="34"/>
      <c r="D4" s="34"/>
      <c r="E4" s="36" t="s">
        <v>10</v>
      </c>
      <c r="F4" s="34"/>
      <c r="G4" s="34"/>
      <c r="H4" s="36" t="s">
        <v>167</v>
      </c>
    </row>
    <row r="5" ht="18.3" customHeight="1" spans="2:8">
      <c r="B5" s="37" t="s">
        <v>168</v>
      </c>
      <c r="C5" s="37"/>
      <c r="D5" s="37"/>
      <c r="E5" s="37"/>
      <c r="F5" s="37"/>
      <c r="G5" s="37"/>
      <c r="H5" s="38"/>
    </row>
    <row r="6" ht="180" customHeight="1" spans="2:8">
      <c r="B6" s="39">
        <v>1</v>
      </c>
      <c r="C6" s="39" t="s">
        <v>169</v>
      </c>
      <c r="D6" s="40" t="s">
        <v>170</v>
      </c>
      <c r="E6" s="41" t="s">
        <v>16</v>
      </c>
      <c r="F6" s="42" t="s">
        <v>171</v>
      </c>
      <c r="G6" s="40" t="s">
        <v>172</v>
      </c>
      <c r="H6" s="41"/>
    </row>
    <row r="7" spans="2:8">
      <c r="B7" s="43" t="s">
        <v>173</v>
      </c>
      <c r="C7" s="44"/>
      <c r="D7" s="44"/>
      <c r="E7" s="44"/>
      <c r="F7" s="44"/>
      <c r="G7" s="44"/>
      <c r="H7" s="44"/>
    </row>
    <row r="8" spans="2:8">
      <c r="B8" s="44"/>
      <c r="C8" s="44"/>
      <c r="D8" s="44"/>
      <c r="E8" s="44"/>
      <c r="F8" s="44"/>
      <c r="G8" s="44"/>
      <c r="H8" s="44"/>
    </row>
    <row r="9" spans="2:8">
      <c r="B9" s="44"/>
      <c r="C9" s="44"/>
      <c r="D9" s="44"/>
      <c r="E9" s="44"/>
      <c r="F9" s="44"/>
      <c r="G9" s="44"/>
      <c r="H9" s="44"/>
    </row>
    <row r="10" spans="2:8">
      <c r="B10" s="44"/>
      <c r="C10" s="44"/>
      <c r="D10" s="44"/>
      <c r="E10" s="44"/>
      <c r="F10" s="44"/>
      <c r="G10" s="44"/>
      <c r="H10" s="44"/>
    </row>
    <row r="11" spans="2:8">
      <c r="B11" s="44"/>
      <c r="C11" s="44"/>
      <c r="D11" s="44"/>
      <c r="E11" s="44"/>
      <c r="F11" s="44"/>
      <c r="G11" s="44"/>
      <c r="H11" s="44"/>
    </row>
    <row r="12" spans="2:8">
      <c r="B12" s="44"/>
      <c r="C12" s="44"/>
      <c r="D12" s="44"/>
      <c r="E12" s="44"/>
      <c r="F12" s="44"/>
      <c r="G12" s="44"/>
      <c r="H12" s="44"/>
    </row>
    <row r="13" spans="2:8">
      <c r="B13" s="44"/>
      <c r="C13" s="44"/>
      <c r="D13" s="44"/>
      <c r="E13" s="44"/>
      <c r="F13" s="44"/>
      <c r="G13" s="44"/>
      <c r="H13" s="44"/>
    </row>
    <row r="14" spans="2:8">
      <c r="B14" s="44"/>
      <c r="C14" s="44"/>
      <c r="D14" s="44"/>
      <c r="E14" s="44"/>
      <c r="F14" s="44"/>
      <c r="G14" s="44"/>
      <c r="H14" s="44"/>
    </row>
    <row r="15" spans="2:8">
      <c r="B15" s="44"/>
      <c r="C15" s="44"/>
      <c r="D15" s="44"/>
      <c r="E15" s="44"/>
      <c r="F15" s="44"/>
      <c r="G15" s="44"/>
      <c r="H15" s="44"/>
    </row>
    <row r="16" spans="2:8">
      <c r="B16" s="45"/>
      <c r="C16" s="45"/>
      <c r="D16" s="45"/>
      <c r="E16" s="45"/>
      <c r="F16" s="45"/>
      <c r="G16" s="45"/>
      <c r="H16" s="45"/>
    </row>
    <row r="17" spans="2:8">
      <c r="B17" s="45"/>
      <c r="C17" s="45"/>
      <c r="D17" s="45"/>
      <c r="E17" s="45"/>
      <c r="F17" s="45"/>
      <c r="G17" s="45"/>
      <c r="H17" s="45"/>
    </row>
    <row r="18" spans="2:8">
      <c r="B18" s="45"/>
      <c r="C18" s="45"/>
      <c r="D18" s="45"/>
      <c r="E18" s="45"/>
      <c r="F18" s="45"/>
      <c r="G18" s="45"/>
      <c r="H18" s="45"/>
    </row>
    <row r="19" spans="2:8">
      <c r="B19" s="45"/>
      <c r="C19" s="45"/>
      <c r="D19" s="45"/>
      <c r="E19" s="45"/>
      <c r="F19" s="45"/>
      <c r="G19" s="45"/>
      <c r="H19" s="45"/>
    </row>
    <row r="20" spans="2:8">
      <c r="B20" s="45"/>
      <c r="C20" s="45"/>
      <c r="D20" s="45"/>
      <c r="E20" s="45"/>
      <c r="F20" s="45"/>
      <c r="G20" s="45"/>
      <c r="H20" s="45"/>
    </row>
  </sheetData>
  <mergeCells count="8">
    <mergeCell ref="B5:G5"/>
    <mergeCell ref="B3:B4"/>
    <mergeCell ref="C3:C4"/>
    <mergeCell ref="D3:D4"/>
    <mergeCell ref="F3:F4"/>
    <mergeCell ref="G3:G4"/>
    <mergeCell ref="B1:H2"/>
    <mergeCell ref="B7:H20"/>
  </mergeCell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0"/>
  <sheetViews>
    <sheetView topLeftCell="A38" workbookViewId="0">
      <selection activeCell="A3" sqref="A3:F3"/>
    </sheetView>
  </sheetViews>
  <sheetFormatPr defaultColWidth="9" defaultRowHeight="13.8"/>
  <cols>
    <col min="1" max="1" width="4.34166666666667" customWidth="1"/>
    <col min="2" max="2" width="5.33333333333333" customWidth="1"/>
    <col min="3" max="3" width="8.09166666666667" customWidth="1"/>
    <col min="4" max="4" width="9.78333333333333" customWidth="1"/>
    <col min="5" max="5" width="10.1833333333333" customWidth="1"/>
    <col min="6" max="6" width="25.475" customWidth="1"/>
    <col min="7" max="7" width="11.5" customWidth="1"/>
    <col min="8" max="8" width="4.84166666666667" customWidth="1"/>
    <col min="9" max="9" width="4.6" customWidth="1"/>
    <col min="10" max="10" width="8.74166666666667" customWidth="1"/>
    <col min="11" max="11" width="9.3" customWidth="1"/>
  </cols>
  <sheetData>
    <row r="2" ht="20.25" customHeight="1" spans="1:11">
      <c r="A2" s="1" t="s">
        <v>174</v>
      </c>
      <c r="B2" s="2" t="s">
        <v>175</v>
      </c>
      <c r="D2" t="s">
        <v>175</v>
      </c>
      <c r="E2" t="s">
        <v>175</v>
      </c>
      <c r="H2" t="s">
        <v>175</v>
      </c>
      <c r="I2" t="s">
        <v>175</v>
      </c>
      <c r="J2" t="s">
        <v>175</v>
      </c>
      <c r="K2" t="s">
        <v>175</v>
      </c>
    </row>
    <row r="3" ht="27.35" customHeight="1" spans="1:11">
      <c r="A3" s="3" t="s">
        <v>176</v>
      </c>
      <c r="B3" s="3" t="s">
        <v>175</v>
      </c>
      <c r="C3" s="4"/>
      <c r="D3" s="4" t="s">
        <v>175</v>
      </c>
      <c r="E3" s="4" t="s">
        <v>175</v>
      </c>
      <c r="F3" s="4"/>
      <c r="G3" s="5" t="s">
        <v>177</v>
      </c>
      <c r="H3" s="6" t="s">
        <v>175</v>
      </c>
      <c r="I3" s="6" t="s">
        <v>175</v>
      </c>
      <c r="J3" s="6" t="s">
        <v>175</v>
      </c>
      <c r="K3" s="6" t="s">
        <v>175</v>
      </c>
    </row>
    <row r="4" ht="48.25" customHeight="1" spans="1:11">
      <c r="A4" s="7" t="s">
        <v>178</v>
      </c>
      <c r="B4" s="7" t="s">
        <v>175</v>
      </c>
      <c r="C4" s="7" t="s">
        <v>179</v>
      </c>
      <c r="D4" s="7" t="s">
        <v>175</v>
      </c>
      <c r="E4" s="7" t="s">
        <v>175</v>
      </c>
      <c r="F4" s="7" t="s">
        <v>180</v>
      </c>
      <c r="G4" s="7" t="s">
        <v>181</v>
      </c>
      <c r="H4" s="7" t="s">
        <v>175</v>
      </c>
      <c r="I4" s="7" t="s">
        <v>175</v>
      </c>
      <c r="J4" s="7" t="s">
        <v>175</v>
      </c>
      <c r="K4" s="7" t="s">
        <v>175</v>
      </c>
    </row>
    <row r="5" ht="48.25" customHeight="1" spans="1:11">
      <c r="A5" s="7" t="s">
        <v>182</v>
      </c>
      <c r="B5" s="7" t="s">
        <v>175</v>
      </c>
      <c r="C5" s="8" t="s">
        <v>183</v>
      </c>
      <c r="D5" s="8" t="s">
        <v>175</v>
      </c>
      <c r="E5" s="8" t="s">
        <v>175</v>
      </c>
      <c r="F5" s="9"/>
      <c r="G5" s="10"/>
      <c r="H5" s="10" t="s">
        <v>175</v>
      </c>
      <c r="I5" s="10" t="s">
        <v>175</v>
      </c>
      <c r="J5" s="10" t="s">
        <v>175</v>
      </c>
      <c r="K5" s="10" t="s">
        <v>175</v>
      </c>
    </row>
    <row r="6" ht="48.25" customHeight="1" spans="1:11">
      <c r="A6" s="7" t="s">
        <v>184</v>
      </c>
      <c r="B6" s="7" t="s">
        <v>175</v>
      </c>
      <c r="C6" s="8" t="s">
        <v>185</v>
      </c>
      <c r="D6" s="8" t="s">
        <v>175</v>
      </c>
      <c r="E6" s="8" t="s">
        <v>175</v>
      </c>
      <c r="F6" s="9"/>
      <c r="G6" s="10"/>
      <c r="H6" s="10" t="s">
        <v>175</v>
      </c>
      <c r="I6" s="10" t="s">
        <v>175</v>
      </c>
      <c r="J6" s="10" t="s">
        <v>175</v>
      </c>
      <c r="K6" s="10" t="s">
        <v>175</v>
      </c>
    </row>
    <row r="7" ht="48.25" customHeight="1" spans="1:11">
      <c r="A7" s="7" t="s">
        <v>186</v>
      </c>
      <c r="B7" s="7" t="s">
        <v>175</v>
      </c>
      <c r="C7" s="8" t="s">
        <v>187</v>
      </c>
      <c r="D7" s="8" t="s">
        <v>175</v>
      </c>
      <c r="E7" s="8" t="s">
        <v>175</v>
      </c>
      <c r="F7" s="9"/>
      <c r="G7" s="10"/>
      <c r="H7" s="10" t="s">
        <v>175</v>
      </c>
      <c r="I7" s="10" t="s">
        <v>175</v>
      </c>
      <c r="J7" s="10" t="s">
        <v>175</v>
      </c>
      <c r="K7" s="10" t="s">
        <v>175</v>
      </c>
    </row>
    <row r="8" ht="48.25" customHeight="1" spans="1:11">
      <c r="A8" s="7" t="s">
        <v>188</v>
      </c>
      <c r="B8" s="7" t="s">
        <v>175</v>
      </c>
      <c r="C8" s="8" t="s">
        <v>189</v>
      </c>
      <c r="D8" s="8" t="s">
        <v>175</v>
      </c>
      <c r="E8" s="8" t="s">
        <v>175</v>
      </c>
      <c r="F8" s="9"/>
      <c r="G8" s="10"/>
      <c r="H8" s="10" t="s">
        <v>175</v>
      </c>
      <c r="I8" s="10" t="s">
        <v>175</v>
      </c>
      <c r="J8" s="10" t="s">
        <v>175</v>
      </c>
      <c r="K8" s="10" t="s">
        <v>175</v>
      </c>
    </row>
    <row r="9" ht="48.25" customHeight="1" spans="1:11">
      <c r="A9" s="10"/>
      <c r="B9" s="10" t="s">
        <v>175</v>
      </c>
      <c r="C9" s="8" t="s">
        <v>190</v>
      </c>
      <c r="D9" s="8" t="s">
        <v>175</v>
      </c>
      <c r="E9" s="8" t="s">
        <v>175</v>
      </c>
      <c r="F9" s="9"/>
      <c r="G9" s="11" t="s">
        <v>191</v>
      </c>
      <c r="H9" s="8" t="s">
        <v>175</v>
      </c>
      <c r="I9" s="8" t="s">
        <v>175</v>
      </c>
      <c r="J9" s="8" t="s">
        <v>175</v>
      </c>
      <c r="K9" s="8" t="s">
        <v>175</v>
      </c>
    </row>
    <row r="10" ht="40.9" customHeight="1" spans="1:11">
      <c r="A10" s="10"/>
      <c r="B10" s="10" t="s">
        <v>175</v>
      </c>
      <c r="C10" s="12" t="s">
        <v>192</v>
      </c>
      <c r="D10" s="12" t="s">
        <v>175</v>
      </c>
      <c r="E10" s="12" t="s">
        <v>175</v>
      </c>
      <c r="F10" s="8"/>
      <c r="G10" s="4"/>
      <c r="H10" s="4"/>
      <c r="I10" s="4"/>
      <c r="J10" s="4"/>
      <c r="K10" s="4"/>
    </row>
    <row r="11" ht="3.4" customHeight="1"/>
    <row r="12" ht="20.65" customHeight="1" spans="1:11">
      <c r="A12" s="13" t="s">
        <v>193</v>
      </c>
    </row>
    <row r="13" ht="20.65" customHeight="1" spans="1:11">
      <c r="A13" s="14" t="s">
        <v>194</v>
      </c>
      <c r="B13" s="15" t="s">
        <v>195</v>
      </c>
      <c r="C13" s="4"/>
      <c r="D13" s="14" t="s">
        <v>196</v>
      </c>
      <c r="E13" s="14" t="s">
        <v>197</v>
      </c>
      <c r="F13" s="14" t="s">
        <v>198</v>
      </c>
      <c r="G13" s="16"/>
      <c r="H13" s="14" t="s">
        <v>199</v>
      </c>
      <c r="I13" s="14" t="s">
        <v>200</v>
      </c>
      <c r="J13" s="17" t="s">
        <v>201</v>
      </c>
      <c r="K13" s="17" t="s">
        <v>202</v>
      </c>
    </row>
    <row r="14" ht="62.3" customHeight="1" spans="1:11">
      <c r="A14" s="18">
        <v>1</v>
      </c>
      <c r="B14" s="19" t="s">
        <v>203</v>
      </c>
      <c r="C14" s="4"/>
      <c r="D14" s="10"/>
      <c r="E14" s="19" t="s">
        <v>204</v>
      </c>
      <c r="F14" s="19" t="s">
        <v>205</v>
      </c>
      <c r="G14" s="4"/>
      <c r="H14" s="18">
        <v>2</v>
      </c>
      <c r="I14" s="20" t="s">
        <v>206</v>
      </c>
      <c r="J14" s="21"/>
      <c r="K14" s="21"/>
    </row>
    <row r="15" ht="46.1" customHeight="1" spans="1:11">
      <c r="A15" s="18">
        <v>2</v>
      </c>
      <c r="B15" s="19" t="s">
        <v>207</v>
      </c>
      <c r="C15" s="4"/>
      <c r="D15" s="10"/>
      <c r="E15" s="22" t="s">
        <v>208</v>
      </c>
      <c r="F15" s="19" t="s">
        <v>209</v>
      </c>
      <c r="G15" s="4"/>
      <c r="H15" s="23">
        <v>1</v>
      </c>
      <c r="I15" s="22" t="s">
        <v>210</v>
      </c>
      <c r="J15" s="21"/>
      <c r="K15" s="21"/>
    </row>
    <row r="16" ht="60.25" customHeight="1" spans="1:11">
      <c r="A16" s="18">
        <v>3</v>
      </c>
      <c r="B16" s="19" t="s">
        <v>211</v>
      </c>
      <c r="C16" s="4"/>
      <c r="D16" s="10"/>
      <c r="E16" s="19" t="s">
        <v>212</v>
      </c>
      <c r="F16" s="19" t="s">
        <v>213</v>
      </c>
      <c r="G16" s="4"/>
      <c r="H16" s="23">
        <v>1</v>
      </c>
      <c r="I16" s="20" t="s">
        <v>206</v>
      </c>
      <c r="J16" s="21"/>
      <c r="K16" s="21"/>
    </row>
    <row r="17" ht="50.3" customHeight="1" spans="1:11">
      <c r="A17" s="18">
        <v>4</v>
      </c>
      <c r="B17" s="19" t="s">
        <v>214</v>
      </c>
      <c r="C17" s="4"/>
      <c r="D17" s="10"/>
      <c r="E17" s="19" t="s">
        <v>215</v>
      </c>
      <c r="F17" s="19" t="s">
        <v>216</v>
      </c>
      <c r="G17" s="4"/>
      <c r="H17" s="23">
        <v>1</v>
      </c>
      <c r="I17" s="22" t="s">
        <v>210</v>
      </c>
      <c r="J17" s="21"/>
      <c r="K17" s="21"/>
    </row>
    <row r="18" ht="44.15" customHeight="1" spans="1:11">
      <c r="A18" s="18">
        <v>5</v>
      </c>
      <c r="B18" s="19" t="s">
        <v>217</v>
      </c>
      <c r="C18" s="4"/>
      <c r="D18" s="10"/>
      <c r="E18" s="22" t="s">
        <v>218</v>
      </c>
      <c r="F18" s="19" t="s">
        <v>219</v>
      </c>
      <c r="G18" s="4"/>
      <c r="H18" s="18">
        <v>1</v>
      </c>
      <c r="I18" s="20" t="s">
        <v>206</v>
      </c>
      <c r="J18" s="21"/>
      <c r="K18" s="21"/>
    </row>
    <row r="19" ht="60.25" customHeight="1" spans="1:11">
      <c r="A19" s="18">
        <v>6</v>
      </c>
      <c r="B19" s="19" t="s">
        <v>220</v>
      </c>
      <c r="C19" s="4"/>
      <c r="D19" s="10"/>
      <c r="E19" s="22" t="s">
        <v>221</v>
      </c>
      <c r="F19" s="19" t="s">
        <v>222</v>
      </c>
      <c r="G19" s="4"/>
      <c r="H19" s="23">
        <v>1</v>
      </c>
      <c r="I19" s="20" t="s">
        <v>206</v>
      </c>
      <c r="J19" s="21"/>
      <c r="K19" s="21"/>
    </row>
    <row r="20" ht="54.25" customHeight="1" spans="1:11">
      <c r="A20" s="18">
        <v>7</v>
      </c>
      <c r="B20" s="19" t="s">
        <v>223</v>
      </c>
      <c r="C20" s="4"/>
      <c r="D20" s="10"/>
      <c r="E20" s="22" t="s">
        <v>221</v>
      </c>
      <c r="F20" s="19" t="s">
        <v>224</v>
      </c>
      <c r="G20" s="4"/>
      <c r="H20" s="23">
        <v>1</v>
      </c>
      <c r="I20" s="20" t="s">
        <v>206</v>
      </c>
      <c r="J20" s="21"/>
      <c r="K20" s="21"/>
    </row>
    <row r="21" ht="60" customHeight="1" spans="1:11">
      <c r="A21" s="18">
        <v>8</v>
      </c>
      <c r="B21" s="19" t="s">
        <v>225</v>
      </c>
      <c r="C21" s="4"/>
      <c r="D21" s="10"/>
      <c r="E21" s="22" t="s">
        <v>226</v>
      </c>
      <c r="F21" s="19" t="s">
        <v>227</v>
      </c>
      <c r="G21" s="4"/>
      <c r="H21" s="23">
        <v>1</v>
      </c>
      <c r="I21" s="20" t="s">
        <v>206</v>
      </c>
      <c r="J21" s="21"/>
      <c r="K21" s="21"/>
    </row>
    <row r="22" ht="42.1" customHeight="1" spans="1:11">
      <c r="A22" s="18">
        <v>9</v>
      </c>
      <c r="B22" s="19" t="s">
        <v>228</v>
      </c>
      <c r="C22" s="4"/>
      <c r="D22" s="10"/>
      <c r="E22" s="22" t="s">
        <v>229</v>
      </c>
      <c r="F22" s="24" t="s">
        <v>230</v>
      </c>
      <c r="G22" s="10"/>
      <c r="H22" s="23">
        <v>2</v>
      </c>
      <c r="I22" s="20" t="s">
        <v>206</v>
      </c>
      <c r="J22" s="21"/>
      <c r="K22" s="21"/>
    </row>
    <row r="23" ht="72" customHeight="1" spans="1:11">
      <c r="A23" s="18">
        <v>10</v>
      </c>
      <c r="B23" s="19" t="s">
        <v>231</v>
      </c>
      <c r="C23" s="4"/>
      <c r="D23" s="10"/>
      <c r="E23" s="19" t="s">
        <v>232</v>
      </c>
      <c r="F23" s="19" t="s">
        <v>233</v>
      </c>
      <c r="G23" s="4"/>
      <c r="H23" s="23">
        <v>1</v>
      </c>
      <c r="I23" s="22" t="s">
        <v>210</v>
      </c>
      <c r="J23" s="21"/>
      <c r="K23" s="21"/>
    </row>
    <row r="24" ht="72" customHeight="1" spans="1:11">
      <c r="A24" s="18">
        <v>11</v>
      </c>
      <c r="B24" s="19" t="s">
        <v>234</v>
      </c>
      <c r="C24" s="4"/>
      <c r="D24" s="10"/>
      <c r="E24" s="22" t="s">
        <v>235</v>
      </c>
      <c r="F24" s="19" t="s">
        <v>236</v>
      </c>
      <c r="G24" s="4"/>
      <c r="H24" s="23">
        <v>1</v>
      </c>
      <c r="I24" s="20" t="s">
        <v>206</v>
      </c>
      <c r="J24" s="21"/>
      <c r="K24" s="21"/>
    </row>
    <row r="25" ht="80.4" customHeight="1" spans="1:11">
      <c r="A25" s="18">
        <v>12</v>
      </c>
      <c r="B25" s="19" t="s">
        <v>237</v>
      </c>
      <c r="C25" s="4"/>
      <c r="D25" s="10"/>
      <c r="E25" s="22" t="s">
        <v>238</v>
      </c>
      <c r="F25" s="19" t="s">
        <v>239</v>
      </c>
      <c r="G25" s="4"/>
      <c r="H25" s="23">
        <v>1</v>
      </c>
      <c r="I25" s="20" t="s">
        <v>206</v>
      </c>
      <c r="J25" s="21"/>
      <c r="K25" s="21"/>
    </row>
    <row r="26" ht="51.6" customHeight="1" spans="1:11">
      <c r="A26" s="18">
        <v>13</v>
      </c>
      <c r="B26" s="19" t="s">
        <v>240</v>
      </c>
      <c r="C26" s="4"/>
      <c r="D26" s="10"/>
      <c r="E26" s="22" t="s">
        <v>241</v>
      </c>
      <c r="F26" s="19" t="s">
        <v>242</v>
      </c>
      <c r="G26" s="4"/>
      <c r="H26" s="23">
        <v>2</v>
      </c>
      <c r="I26" s="20" t="s">
        <v>206</v>
      </c>
      <c r="J26" s="21"/>
      <c r="K26" s="21"/>
    </row>
    <row r="27" ht="51.8" customHeight="1" spans="1:11">
      <c r="A27" s="18">
        <v>14</v>
      </c>
      <c r="B27" s="19" t="s">
        <v>243</v>
      </c>
      <c r="C27" s="4"/>
      <c r="D27" s="10"/>
      <c r="E27" s="22" t="s">
        <v>244</v>
      </c>
      <c r="F27" s="19" t="s">
        <v>245</v>
      </c>
      <c r="G27" s="4"/>
      <c r="H27" s="18">
        <v>1</v>
      </c>
      <c r="I27" s="20" t="s">
        <v>206</v>
      </c>
      <c r="J27" s="21"/>
      <c r="K27" s="21"/>
    </row>
    <row r="28" ht="50.3" customHeight="1" spans="1:11">
      <c r="A28" s="18">
        <v>15</v>
      </c>
      <c r="B28" s="19" t="s">
        <v>246</v>
      </c>
      <c r="C28" s="4"/>
      <c r="D28" s="22" t="s">
        <v>247</v>
      </c>
      <c r="E28" s="22" t="s">
        <v>248</v>
      </c>
      <c r="F28" s="19" t="s">
        <v>249</v>
      </c>
      <c r="G28" s="4"/>
      <c r="H28" s="18">
        <v>1</v>
      </c>
      <c r="I28" s="20" t="s">
        <v>206</v>
      </c>
      <c r="J28" s="21"/>
      <c r="K28" s="21"/>
    </row>
    <row r="29" ht="47.3" customHeight="1" spans="1:11">
      <c r="A29" s="18">
        <v>16</v>
      </c>
      <c r="B29" s="19" t="s">
        <v>250</v>
      </c>
      <c r="C29" s="4"/>
      <c r="D29" s="10"/>
      <c r="E29" s="22" t="s">
        <v>251</v>
      </c>
      <c r="F29" s="19" t="s">
        <v>252</v>
      </c>
      <c r="G29" s="4"/>
      <c r="H29" s="23">
        <v>1</v>
      </c>
      <c r="I29" s="20" t="s">
        <v>206</v>
      </c>
      <c r="J29" s="21"/>
      <c r="K29" s="21"/>
    </row>
    <row r="30" ht="60.25" customHeight="1" spans="1:11">
      <c r="A30" s="18">
        <v>17</v>
      </c>
      <c r="B30" s="19" t="s">
        <v>253</v>
      </c>
      <c r="C30" s="4"/>
      <c r="D30" s="10"/>
      <c r="E30" s="22" t="s">
        <v>254</v>
      </c>
      <c r="F30" s="19" t="s">
        <v>255</v>
      </c>
      <c r="G30" s="4"/>
      <c r="H30" s="23">
        <v>1</v>
      </c>
      <c r="I30" s="20" t="s">
        <v>206</v>
      </c>
      <c r="J30" s="21"/>
      <c r="K30" s="21"/>
    </row>
    <row r="31" ht="111.5" customHeight="1" spans="1:11">
      <c r="A31" s="18">
        <v>18</v>
      </c>
      <c r="B31" s="19" t="s">
        <v>256</v>
      </c>
      <c r="C31" s="4"/>
      <c r="D31" s="10"/>
      <c r="E31" s="22" t="s">
        <v>257</v>
      </c>
      <c r="F31" s="19" t="s">
        <v>258</v>
      </c>
      <c r="G31" s="4"/>
      <c r="H31" s="23">
        <v>2</v>
      </c>
      <c r="I31" s="20" t="s">
        <v>259</v>
      </c>
      <c r="J31" s="21"/>
      <c r="K31" s="21"/>
    </row>
    <row r="32" ht="75.25" customHeight="1" spans="1:11">
      <c r="A32" s="18">
        <v>19</v>
      </c>
      <c r="B32" s="19" t="s">
        <v>260</v>
      </c>
      <c r="C32" s="4"/>
      <c r="D32" s="10"/>
      <c r="E32" s="10"/>
      <c r="F32" s="19" t="s">
        <v>261</v>
      </c>
      <c r="G32" s="4"/>
      <c r="H32" s="23">
        <v>1</v>
      </c>
      <c r="I32" s="20" t="s">
        <v>206</v>
      </c>
      <c r="J32" s="21"/>
      <c r="K32" s="21"/>
    </row>
    <row r="33" ht="41.15" customHeight="1" spans="1:11">
      <c r="A33" s="18">
        <v>20</v>
      </c>
      <c r="B33" s="19" t="s">
        <v>262</v>
      </c>
      <c r="C33" s="4"/>
      <c r="D33" s="10"/>
      <c r="E33" s="22" t="s">
        <v>263</v>
      </c>
      <c r="F33" s="19" t="s">
        <v>264</v>
      </c>
      <c r="G33" s="4"/>
      <c r="H33" s="23">
        <v>2</v>
      </c>
      <c r="I33" s="20" t="s">
        <v>206</v>
      </c>
      <c r="J33" s="21"/>
      <c r="K33" s="21"/>
    </row>
    <row r="34" ht="21" customHeight="1" spans="1:11">
      <c r="A34" s="10"/>
      <c r="B34" s="10"/>
      <c r="C34" s="10"/>
      <c r="D34" s="10"/>
      <c r="E34" s="25" t="s">
        <v>265</v>
      </c>
      <c r="F34" s="26"/>
      <c r="G34" s="26"/>
      <c r="H34" s="10"/>
      <c r="I34" s="10"/>
      <c r="J34" s="10"/>
      <c r="K34" s="21"/>
    </row>
    <row r="35" ht="20.65" customHeight="1" spans="1:11">
      <c r="A35" s="10"/>
      <c r="B35" s="10"/>
      <c r="C35" s="10"/>
      <c r="D35" s="10"/>
      <c r="E35" s="25" t="s">
        <v>266</v>
      </c>
      <c r="F35" s="26"/>
      <c r="G35" s="26"/>
      <c r="H35" s="27" t="s">
        <v>267</v>
      </c>
      <c r="I35" s="4"/>
      <c r="J35" s="4"/>
      <c r="K35" s="4"/>
    </row>
    <row r="36" ht="20.25" customHeight="1" spans="1:11">
      <c r="A36" s="13" t="s">
        <v>268</v>
      </c>
    </row>
    <row r="37" ht="20.65" customHeight="1" spans="1:11">
      <c r="A37" s="14" t="s">
        <v>194</v>
      </c>
      <c r="B37" s="15" t="s">
        <v>195</v>
      </c>
      <c r="C37" s="4"/>
      <c r="D37" s="14" t="s">
        <v>196</v>
      </c>
      <c r="E37" s="14" t="s">
        <v>197</v>
      </c>
      <c r="F37" s="14" t="s">
        <v>198</v>
      </c>
      <c r="G37" s="16"/>
      <c r="H37" s="14" t="s">
        <v>199</v>
      </c>
      <c r="I37" s="14" t="s">
        <v>200</v>
      </c>
      <c r="J37" s="17" t="s">
        <v>201</v>
      </c>
      <c r="K37" s="17" t="s">
        <v>202</v>
      </c>
    </row>
    <row r="38" ht="34.75" customHeight="1" spans="1:11">
      <c r="A38" s="18">
        <v>1</v>
      </c>
      <c r="B38" s="19" t="s">
        <v>269</v>
      </c>
      <c r="C38" s="4"/>
      <c r="D38" s="10"/>
      <c r="E38" s="22" t="s">
        <v>270</v>
      </c>
      <c r="F38" s="19" t="s">
        <v>271</v>
      </c>
      <c r="G38" s="4"/>
      <c r="H38" s="28">
        <v>4.2</v>
      </c>
      <c r="I38" s="20" t="s">
        <v>272</v>
      </c>
      <c r="J38" s="21"/>
      <c r="K38" s="21"/>
    </row>
    <row r="39" ht="30.1" customHeight="1" spans="1:11">
      <c r="A39" s="18">
        <v>2</v>
      </c>
      <c r="B39" s="19" t="s">
        <v>273</v>
      </c>
      <c r="C39" s="4"/>
      <c r="D39" s="10"/>
      <c r="E39" s="10"/>
      <c r="F39" s="19" t="s">
        <v>274</v>
      </c>
      <c r="G39" s="4"/>
      <c r="H39" s="23">
        <v>9</v>
      </c>
      <c r="I39" s="20" t="s">
        <v>275</v>
      </c>
      <c r="J39" s="21"/>
      <c r="K39" s="21"/>
    </row>
    <row r="40" ht="21.95" customHeight="1" spans="1:11">
      <c r="A40" s="18">
        <v>3</v>
      </c>
      <c r="B40" s="19" t="s">
        <v>276</v>
      </c>
      <c r="C40" s="4"/>
      <c r="D40" s="10"/>
      <c r="E40" s="10"/>
      <c r="F40" s="19" t="s">
        <v>277</v>
      </c>
      <c r="G40" s="4"/>
      <c r="H40" s="28">
        <v>4.2</v>
      </c>
      <c r="I40" s="20" t="s">
        <v>272</v>
      </c>
      <c r="J40" s="21"/>
      <c r="K40" s="21"/>
    </row>
    <row r="41" ht="24.95" customHeight="1" spans="1:11">
      <c r="A41" s="18">
        <v>4</v>
      </c>
      <c r="B41" s="19" t="s">
        <v>278</v>
      </c>
      <c r="C41" s="4"/>
      <c r="D41" s="10"/>
      <c r="E41" s="10"/>
      <c r="F41" s="19" t="s">
        <v>279</v>
      </c>
      <c r="G41" s="4"/>
      <c r="H41" s="23">
        <v>9</v>
      </c>
      <c r="I41" s="20" t="s">
        <v>280</v>
      </c>
      <c r="J41" s="21"/>
      <c r="K41" s="21"/>
    </row>
    <row r="42" ht="24.95" customHeight="1" spans="1:11">
      <c r="A42" s="18">
        <v>5</v>
      </c>
      <c r="B42" s="19" t="s">
        <v>281</v>
      </c>
      <c r="C42" s="4"/>
      <c r="D42" s="10"/>
      <c r="E42" s="22" t="s">
        <v>282</v>
      </c>
      <c r="F42" s="19" t="s">
        <v>279</v>
      </c>
      <c r="G42" s="4"/>
      <c r="H42" s="23">
        <v>32</v>
      </c>
      <c r="I42" s="20" t="s">
        <v>280</v>
      </c>
      <c r="J42" s="21"/>
      <c r="K42" s="21"/>
    </row>
    <row r="43" ht="60" customHeight="1" spans="1:11">
      <c r="A43" s="18">
        <v>6</v>
      </c>
      <c r="B43" s="19" t="s">
        <v>283</v>
      </c>
      <c r="C43" s="4"/>
      <c r="D43" s="10"/>
      <c r="E43" s="10"/>
      <c r="F43" s="19" t="s">
        <v>284</v>
      </c>
      <c r="G43" s="4"/>
      <c r="H43" s="23">
        <v>34</v>
      </c>
      <c r="I43" s="20" t="s">
        <v>280</v>
      </c>
      <c r="J43" s="21"/>
      <c r="K43" s="21"/>
    </row>
    <row r="44" ht="48" customHeight="1" spans="1:11">
      <c r="A44" s="18">
        <v>7</v>
      </c>
      <c r="B44" s="19" t="s">
        <v>285</v>
      </c>
      <c r="C44" s="4"/>
      <c r="D44" s="10"/>
      <c r="E44" s="22" t="s">
        <v>286</v>
      </c>
      <c r="F44" s="19" t="s">
        <v>287</v>
      </c>
      <c r="G44" s="4"/>
      <c r="H44" s="23">
        <v>1</v>
      </c>
      <c r="I44" s="20" t="s">
        <v>206</v>
      </c>
      <c r="J44" s="21"/>
      <c r="K44" s="21"/>
    </row>
    <row r="45" ht="30.1" customHeight="1" spans="1:11">
      <c r="A45" s="18">
        <v>8</v>
      </c>
      <c r="B45" s="19" t="s">
        <v>288</v>
      </c>
      <c r="C45" s="4"/>
      <c r="D45" s="10"/>
      <c r="E45" s="10"/>
      <c r="F45" s="19" t="s">
        <v>289</v>
      </c>
      <c r="G45" s="4"/>
      <c r="H45" s="23">
        <v>1</v>
      </c>
      <c r="I45" s="20" t="s">
        <v>206</v>
      </c>
      <c r="J45" s="21"/>
      <c r="K45" s="21"/>
    </row>
    <row r="46" ht="45.1" customHeight="1" spans="1:11">
      <c r="A46" s="18">
        <v>9</v>
      </c>
      <c r="B46" s="19" t="s">
        <v>290</v>
      </c>
      <c r="C46" s="4"/>
      <c r="D46" s="10"/>
      <c r="E46" s="22" t="s">
        <v>291</v>
      </c>
      <c r="F46" s="19" t="s">
        <v>292</v>
      </c>
      <c r="G46" s="4"/>
      <c r="H46" s="23">
        <v>1</v>
      </c>
      <c r="I46" s="20" t="s">
        <v>206</v>
      </c>
      <c r="J46" s="21"/>
      <c r="K46" s="21"/>
    </row>
    <row r="47" ht="21" customHeight="1" spans="1:11">
      <c r="A47" s="18">
        <v>10</v>
      </c>
      <c r="B47" s="19" t="s">
        <v>293</v>
      </c>
      <c r="C47" s="4"/>
      <c r="D47" s="10"/>
      <c r="E47" s="10"/>
      <c r="F47" s="19" t="s">
        <v>294</v>
      </c>
      <c r="G47" s="4"/>
      <c r="H47" s="23">
        <v>1</v>
      </c>
      <c r="I47" s="20" t="s">
        <v>206</v>
      </c>
      <c r="J47" s="21"/>
      <c r="K47" s="21"/>
    </row>
    <row r="48" ht="36.1" customHeight="1" spans="1:11">
      <c r="A48" s="18">
        <v>11</v>
      </c>
      <c r="B48" s="19" t="s">
        <v>295</v>
      </c>
      <c r="C48" s="4"/>
      <c r="D48" s="10"/>
      <c r="E48" s="10"/>
      <c r="F48" s="19" t="s">
        <v>296</v>
      </c>
      <c r="G48" s="4"/>
      <c r="H48" s="23">
        <v>1</v>
      </c>
      <c r="I48" s="20" t="s">
        <v>206</v>
      </c>
      <c r="J48" s="21"/>
      <c r="K48" s="21"/>
    </row>
    <row r="49" ht="34.1" customHeight="1" spans="1:11">
      <c r="A49" s="18">
        <v>12</v>
      </c>
      <c r="B49" s="19" t="s">
        <v>297</v>
      </c>
      <c r="C49" s="4"/>
      <c r="D49" s="10"/>
      <c r="E49" s="10"/>
      <c r="F49" s="19" t="s">
        <v>298</v>
      </c>
      <c r="G49" s="4"/>
      <c r="H49" s="23">
        <v>2</v>
      </c>
      <c r="I49" s="20" t="s">
        <v>299</v>
      </c>
      <c r="J49" s="21"/>
      <c r="K49" s="21"/>
    </row>
    <row r="50" ht="40.1" customHeight="1" spans="1:11">
      <c r="A50" s="18">
        <v>13</v>
      </c>
      <c r="B50" s="19" t="s">
        <v>300</v>
      </c>
      <c r="C50" s="4"/>
      <c r="D50" s="10"/>
      <c r="E50" s="22" t="s">
        <v>282</v>
      </c>
      <c r="F50" s="19" t="s">
        <v>301</v>
      </c>
      <c r="G50" s="4"/>
      <c r="H50" s="23">
        <v>1</v>
      </c>
      <c r="I50" s="20" t="s">
        <v>206</v>
      </c>
      <c r="J50" s="21"/>
      <c r="K50" s="21"/>
    </row>
    <row r="51" ht="16.25" customHeight="1" spans="1:11">
      <c r="A51" s="18">
        <v>14</v>
      </c>
      <c r="B51" s="19" t="s">
        <v>302</v>
      </c>
      <c r="C51" s="4"/>
      <c r="D51" s="10"/>
      <c r="E51" s="10"/>
      <c r="F51" s="19" t="s">
        <v>303</v>
      </c>
      <c r="G51" s="4"/>
      <c r="H51" s="23">
        <v>1</v>
      </c>
      <c r="I51" s="20" t="s">
        <v>304</v>
      </c>
      <c r="J51" s="21"/>
      <c r="K51" s="21"/>
    </row>
    <row r="52" ht="26.15" customHeight="1" spans="1:11">
      <c r="A52" s="18">
        <v>15</v>
      </c>
      <c r="B52" s="19" t="s">
        <v>305</v>
      </c>
      <c r="C52" s="4"/>
      <c r="D52" s="10"/>
      <c r="E52" s="10"/>
      <c r="F52" s="19" t="s">
        <v>306</v>
      </c>
      <c r="G52" s="4"/>
      <c r="H52" s="23">
        <v>1</v>
      </c>
      <c r="I52" s="20" t="s">
        <v>304</v>
      </c>
      <c r="J52" s="10"/>
      <c r="K52" s="10"/>
    </row>
    <row r="53" ht="24.95" customHeight="1" spans="1:11">
      <c r="A53" s="18">
        <v>16</v>
      </c>
      <c r="B53" s="19" t="s">
        <v>307</v>
      </c>
      <c r="C53" s="4"/>
      <c r="D53" s="10"/>
      <c r="E53" s="10"/>
      <c r="F53" s="19" t="s">
        <v>308</v>
      </c>
      <c r="G53" s="4"/>
      <c r="H53" s="23">
        <v>1</v>
      </c>
      <c r="I53" s="20" t="s">
        <v>304</v>
      </c>
      <c r="J53" s="21"/>
      <c r="K53" s="21"/>
    </row>
    <row r="54" ht="21" customHeight="1" spans="1:11">
      <c r="A54" s="10"/>
      <c r="B54" s="10"/>
      <c r="C54" s="10"/>
      <c r="D54" s="10"/>
      <c r="E54" s="25" t="s">
        <v>309</v>
      </c>
      <c r="F54" s="26"/>
      <c r="G54" s="26"/>
      <c r="H54" s="10"/>
      <c r="I54" s="10"/>
      <c r="J54" s="10"/>
      <c r="K54" s="21"/>
    </row>
    <row r="55" ht="20.65" customHeight="1" spans="1:11">
      <c r="A55" s="10"/>
      <c r="B55" s="10"/>
      <c r="C55" s="10"/>
      <c r="D55" s="10"/>
      <c r="E55" s="25" t="s">
        <v>266</v>
      </c>
      <c r="F55" s="26"/>
      <c r="G55" s="26"/>
      <c r="H55" s="27" t="s">
        <v>310</v>
      </c>
      <c r="I55" s="4"/>
      <c r="J55" s="4"/>
      <c r="K55" s="4"/>
    </row>
    <row r="56" ht="20.25" customHeight="1" spans="1:11">
      <c r="A56" s="13" t="s">
        <v>311</v>
      </c>
    </row>
    <row r="57" ht="27.6" customHeight="1" spans="1:11">
      <c r="A57" s="14" t="s">
        <v>194</v>
      </c>
      <c r="B57" s="15" t="s">
        <v>195</v>
      </c>
      <c r="C57" s="4"/>
      <c r="D57" s="14" t="s">
        <v>196</v>
      </c>
      <c r="E57" s="14" t="s">
        <v>197</v>
      </c>
      <c r="F57" s="14" t="s">
        <v>198</v>
      </c>
      <c r="G57" s="16"/>
      <c r="H57" s="14" t="s">
        <v>199</v>
      </c>
      <c r="I57" s="14" t="s">
        <v>200</v>
      </c>
      <c r="J57" s="17" t="s">
        <v>201</v>
      </c>
      <c r="K57" s="17" t="s">
        <v>202</v>
      </c>
    </row>
    <row r="58" ht="43.1" customHeight="1" spans="1:11">
      <c r="A58" s="18">
        <v>1</v>
      </c>
      <c r="B58" s="19" t="s">
        <v>312</v>
      </c>
      <c r="C58" s="4"/>
      <c r="D58" s="10"/>
      <c r="E58" s="22" t="s">
        <v>313</v>
      </c>
      <c r="F58" s="19" t="s">
        <v>314</v>
      </c>
      <c r="G58" s="4"/>
      <c r="H58" s="23">
        <v>1</v>
      </c>
      <c r="I58" s="20" t="s">
        <v>206</v>
      </c>
      <c r="J58" s="21"/>
      <c r="K58" s="21"/>
    </row>
    <row r="59" ht="27.95" customHeight="1" spans="1:11">
      <c r="A59" s="18">
        <v>2</v>
      </c>
      <c r="B59" s="19" t="s">
        <v>288</v>
      </c>
      <c r="C59" s="4"/>
      <c r="D59" s="10"/>
      <c r="E59" s="10"/>
      <c r="F59" s="19" t="s">
        <v>315</v>
      </c>
      <c r="G59" s="4"/>
      <c r="H59" s="23">
        <v>1</v>
      </c>
      <c r="I59" s="20" t="s">
        <v>206</v>
      </c>
      <c r="J59" s="21"/>
      <c r="K59" s="21"/>
    </row>
    <row r="60" ht="39.1" customHeight="1" spans="1:11">
      <c r="A60" s="18">
        <v>3</v>
      </c>
      <c r="B60" s="19" t="s">
        <v>316</v>
      </c>
      <c r="C60" s="4"/>
      <c r="D60" s="10"/>
      <c r="E60" s="10"/>
      <c r="F60" s="19" t="s">
        <v>317</v>
      </c>
      <c r="G60" s="4"/>
      <c r="H60" s="23">
        <v>1</v>
      </c>
      <c r="I60" s="20" t="s">
        <v>206</v>
      </c>
      <c r="J60" s="21"/>
      <c r="K60" s="21"/>
    </row>
    <row r="61" ht="47.3" customHeight="1" spans="1:11">
      <c r="A61" s="18">
        <v>4</v>
      </c>
      <c r="B61" s="19" t="s">
        <v>318</v>
      </c>
      <c r="C61" s="4"/>
      <c r="D61" s="10"/>
      <c r="E61" s="22" t="s">
        <v>319</v>
      </c>
      <c r="F61" s="19" t="s">
        <v>320</v>
      </c>
      <c r="G61" s="4"/>
      <c r="H61" s="23">
        <v>1</v>
      </c>
      <c r="I61" s="20" t="s">
        <v>206</v>
      </c>
      <c r="J61" s="21"/>
      <c r="K61" s="21"/>
    </row>
    <row r="62" ht="30.1" customHeight="1" spans="1:11">
      <c r="A62" s="18">
        <v>5</v>
      </c>
      <c r="B62" s="19" t="s">
        <v>321</v>
      </c>
      <c r="C62" s="4"/>
      <c r="D62" s="10"/>
      <c r="E62" s="22" t="s">
        <v>319</v>
      </c>
      <c r="F62" s="19" t="s">
        <v>322</v>
      </c>
      <c r="G62" s="4"/>
      <c r="H62" s="23">
        <v>16</v>
      </c>
      <c r="I62" s="20" t="s">
        <v>280</v>
      </c>
      <c r="J62" s="21"/>
      <c r="K62" s="21"/>
    </row>
    <row r="63" ht="60" customHeight="1" spans="1:11">
      <c r="A63" s="18">
        <v>6</v>
      </c>
      <c r="B63" s="19" t="s">
        <v>323</v>
      </c>
      <c r="C63" s="4"/>
      <c r="D63" s="10"/>
      <c r="E63" s="10"/>
      <c r="F63" s="19" t="s">
        <v>324</v>
      </c>
      <c r="G63" s="4"/>
      <c r="H63" s="23">
        <v>8</v>
      </c>
      <c r="I63" s="20" t="s">
        <v>280</v>
      </c>
      <c r="J63" s="21"/>
      <c r="K63" s="21"/>
    </row>
    <row r="64" ht="40.1" customHeight="1" spans="1:11">
      <c r="A64" s="18">
        <v>7</v>
      </c>
      <c r="B64" s="19" t="s">
        <v>325</v>
      </c>
      <c r="C64" s="4"/>
      <c r="D64" s="10"/>
      <c r="E64" s="22" t="s">
        <v>326</v>
      </c>
      <c r="F64" s="19" t="s">
        <v>327</v>
      </c>
      <c r="G64" s="4"/>
      <c r="H64" s="23">
        <v>15</v>
      </c>
      <c r="I64" s="20" t="s">
        <v>328</v>
      </c>
      <c r="J64" s="21"/>
      <c r="K64" s="21"/>
    </row>
    <row r="65" ht="40.1" customHeight="1" spans="1:11">
      <c r="A65" s="18">
        <v>8</v>
      </c>
      <c r="B65" s="19" t="s">
        <v>329</v>
      </c>
      <c r="C65" s="4"/>
      <c r="D65" s="10"/>
      <c r="E65" s="22" t="s">
        <v>330</v>
      </c>
      <c r="F65" s="19" t="s">
        <v>331</v>
      </c>
      <c r="G65" s="4"/>
      <c r="H65" s="23">
        <v>2</v>
      </c>
      <c r="I65" s="20" t="s">
        <v>328</v>
      </c>
      <c r="J65" s="21"/>
      <c r="K65" s="21"/>
    </row>
    <row r="66" ht="43.1" customHeight="1" spans="1:11">
      <c r="A66" s="18">
        <v>9</v>
      </c>
      <c r="B66" s="19" t="s">
        <v>297</v>
      </c>
      <c r="C66" s="4"/>
      <c r="D66" s="10"/>
      <c r="E66" s="10"/>
      <c r="F66" s="19" t="s">
        <v>332</v>
      </c>
      <c r="G66" s="4"/>
      <c r="H66" s="23">
        <v>2</v>
      </c>
      <c r="I66" s="20" t="s">
        <v>299</v>
      </c>
      <c r="J66" s="21"/>
      <c r="K66" s="21"/>
    </row>
    <row r="67" ht="30.1" customHeight="1" spans="1:11">
      <c r="A67" s="18">
        <v>10</v>
      </c>
      <c r="B67" s="19" t="s">
        <v>333</v>
      </c>
      <c r="C67" s="4"/>
      <c r="D67" s="10"/>
      <c r="E67" s="10"/>
      <c r="F67" s="19" t="s">
        <v>334</v>
      </c>
      <c r="G67" s="4"/>
      <c r="H67" s="23">
        <v>1</v>
      </c>
      <c r="I67" s="20" t="s">
        <v>304</v>
      </c>
      <c r="J67" s="21"/>
      <c r="K67" s="21"/>
    </row>
    <row r="68" ht="29.15" customHeight="1" spans="1:11">
      <c r="A68" s="18">
        <v>11</v>
      </c>
      <c r="B68" s="19" t="s">
        <v>335</v>
      </c>
      <c r="C68" s="4"/>
      <c r="D68" s="4"/>
      <c r="E68" s="10"/>
      <c r="F68" s="19" t="s">
        <v>336</v>
      </c>
      <c r="G68" s="4"/>
      <c r="H68" s="23">
        <v>1</v>
      </c>
      <c r="I68" s="20" t="s">
        <v>304</v>
      </c>
      <c r="J68" s="10"/>
      <c r="K68" s="10"/>
    </row>
    <row r="69" ht="24.95" customHeight="1" spans="1:11">
      <c r="A69" s="10"/>
      <c r="B69" s="10"/>
      <c r="C69" s="10"/>
      <c r="D69" s="10"/>
      <c r="E69" s="29" t="s">
        <v>337</v>
      </c>
      <c r="F69" s="26"/>
      <c r="G69" s="26"/>
      <c r="H69" s="10"/>
      <c r="I69" s="10"/>
      <c r="J69" s="10"/>
      <c r="K69" s="21"/>
    </row>
    <row r="70" ht="25.45" customHeight="1" spans="1:11">
      <c r="A70" s="10"/>
      <c r="B70" s="10"/>
      <c r="C70" s="10"/>
      <c r="D70" s="10"/>
      <c r="E70" s="29" t="s">
        <v>338</v>
      </c>
      <c r="F70" s="26"/>
      <c r="G70" s="26"/>
      <c r="H70" s="30"/>
      <c r="I70" s="4"/>
      <c r="J70" s="4"/>
      <c r="K70" s="4"/>
    </row>
  </sheetData>
  <mergeCells count="146">
    <mergeCell ref="A1:K1"/>
    <mergeCell ref="B1:K1"/>
    <mergeCell ref="A2:K2"/>
    <mergeCell ref="A3:F3"/>
    <mergeCell ref="G3:K3"/>
    <mergeCell ref="A4:B4"/>
    <mergeCell ref="C4:E4"/>
    <mergeCell ref="G4:K4"/>
    <mergeCell ref="A5:B5"/>
    <mergeCell ref="C5:E5"/>
    <mergeCell ref="G5:K5"/>
    <mergeCell ref="A6:B6"/>
    <mergeCell ref="C6:E6"/>
    <mergeCell ref="G6:K6"/>
    <mergeCell ref="A7:B7"/>
    <mergeCell ref="C7:E7"/>
    <mergeCell ref="G7:K7"/>
    <mergeCell ref="A8:B8"/>
    <mergeCell ref="C8:E8"/>
    <mergeCell ref="G8:K8"/>
    <mergeCell ref="A9:B9"/>
    <mergeCell ref="C9:E9"/>
    <mergeCell ref="G9:K9"/>
    <mergeCell ref="A10:B10"/>
    <mergeCell ref="C10:E10"/>
    <mergeCell ref="F10:K10"/>
    <mergeCell ref="A11:K11"/>
    <mergeCell ref="A11:K11"/>
    <mergeCell ref="A12:K12"/>
    <mergeCell ref="B13:C13"/>
    <mergeCell ref="F13:G13"/>
    <mergeCell ref="B14:C14"/>
    <mergeCell ref="F14:G14"/>
    <mergeCell ref="B15:C15"/>
    <mergeCell ref="F15:G15"/>
    <mergeCell ref="B16:C16"/>
    <mergeCell ref="F16:G16"/>
    <mergeCell ref="B17:C17"/>
    <mergeCell ref="F17:G17"/>
    <mergeCell ref="B18:C18"/>
    <mergeCell ref="F18:G18"/>
    <mergeCell ref="B19:C19"/>
    <mergeCell ref="F19:G19"/>
    <mergeCell ref="B20:C20"/>
    <mergeCell ref="F20:G20"/>
    <mergeCell ref="B21:C21"/>
    <mergeCell ref="F21:G21"/>
    <mergeCell ref="B22:C22"/>
    <mergeCell ref="F22:G22"/>
    <mergeCell ref="B23:C23"/>
    <mergeCell ref="F23:G23"/>
    <mergeCell ref="B24:C24"/>
    <mergeCell ref="F24:G24"/>
    <mergeCell ref="B25:C25"/>
    <mergeCell ref="F25:G25"/>
    <mergeCell ref="B26:C26"/>
    <mergeCell ref="F26:G26"/>
    <mergeCell ref="B27:C27"/>
    <mergeCell ref="F27:G27"/>
    <mergeCell ref="B28:C28"/>
    <mergeCell ref="F28:G28"/>
    <mergeCell ref="B29:C29"/>
    <mergeCell ref="F29:G29"/>
    <mergeCell ref="B30:C30"/>
    <mergeCell ref="F30:G30"/>
    <mergeCell ref="B31:C31"/>
    <mergeCell ref="F31:G31"/>
    <mergeCell ref="B32:C32"/>
    <mergeCell ref="F32:G32"/>
    <mergeCell ref="B33:C33"/>
    <mergeCell ref="F33:G33"/>
    <mergeCell ref="B34:C34"/>
    <mergeCell ref="E34:G34"/>
    <mergeCell ref="B35:C35"/>
    <mergeCell ref="E35:G35"/>
    <mergeCell ref="H35:K35"/>
    <mergeCell ref="A36:K36"/>
    <mergeCell ref="B37:C37"/>
    <mergeCell ref="F37:G37"/>
    <mergeCell ref="B38:C38"/>
    <mergeCell ref="F38:G38"/>
    <mergeCell ref="B39:C39"/>
    <mergeCell ref="F39:G39"/>
    <mergeCell ref="B40:C40"/>
    <mergeCell ref="F40:G40"/>
    <mergeCell ref="B41:C41"/>
    <mergeCell ref="F41:G41"/>
    <mergeCell ref="B42:C42"/>
    <mergeCell ref="F42:G42"/>
    <mergeCell ref="B43:C43"/>
    <mergeCell ref="F43:G43"/>
    <mergeCell ref="B44:C44"/>
    <mergeCell ref="F44:G44"/>
    <mergeCell ref="B45:C45"/>
    <mergeCell ref="F45:G45"/>
    <mergeCell ref="B46:C46"/>
    <mergeCell ref="F46:G46"/>
    <mergeCell ref="B47:C47"/>
    <mergeCell ref="F47:G47"/>
    <mergeCell ref="B48:C48"/>
    <mergeCell ref="F48:G48"/>
    <mergeCell ref="B49:C49"/>
    <mergeCell ref="F49:G49"/>
    <mergeCell ref="B50:C50"/>
    <mergeCell ref="F50:G50"/>
    <mergeCell ref="B51:C51"/>
    <mergeCell ref="F51:G51"/>
    <mergeCell ref="B52:C52"/>
    <mergeCell ref="F52:G52"/>
    <mergeCell ref="B53:C53"/>
    <mergeCell ref="F53:G53"/>
    <mergeCell ref="B54:C54"/>
    <mergeCell ref="E54:G54"/>
    <mergeCell ref="B55:C55"/>
    <mergeCell ref="E55:G55"/>
    <mergeCell ref="H55:K55"/>
    <mergeCell ref="A56:K56"/>
    <mergeCell ref="B57:C57"/>
    <mergeCell ref="F57:G57"/>
    <mergeCell ref="B58:C58"/>
    <mergeCell ref="F58:G58"/>
    <mergeCell ref="B59:C59"/>
    <mergeCell ref="F59:G59"/>
    <mergeCell ref="B60:C60"/>
    <mergeCell ref="F60:G60"/>
    <mergeCell ref="B61:C61"/>
    <mergeCell ref="F61:G61"/>
    <mergeCell ref="B62:C62"/>
    <mergeCell ref="F62:G62"/>
    <mergeCell ref="B63:C63"/>
    <mergeCell ref="F63:G63"/>
    <mergeCell ref="B64:C64"/>
    <mergeCell ref="F64:G64"/>
    <mergeCell ref="B65:C65"/>
    <mergeCell ref="F65:G65"/>
    <mergeCell ref="B66:C66"/>
    <mergeCell ref="F66:G66"/>
    <mergeCell ref="B67:C67"/>
    <mergeCell ref="F67:G67"/>
    <mergeCell ref="B68:D68"/>
    <mergeCell ref="F68:G68"/>
    <mergeCell ref="B69:C69"/>
    <mergeCell ref="E69:G69"/>
    <mergeCell ref="B70:C70"/>
    <mergeCell ref="E70:G70"/>
    <mergeCell ref="H70:K70"/>
  </mergeCells>
  <pageMargins left="0.7" right="0.7" top="0.75" bottom="0.75" header="0.3" footer="0.3"/>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4</vt:i4>
      </vt:variant>
    </vt:vector>
  </HeadingPairs>
  <TitlesOfParts>
    <vt:vector size="4" baseType="lpstr">
      <vt:lpstr>总报价单</vt:lpstr>
      <vt:lpstr>厨房设备报价清单</vt:lpstr>
      <vt:lpstr>顶棚报价清单</vt:lpstr>
      <vt:lpstr>厨房清单列表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cp:lastModifiedBy>
  <dcterms:created xsi:type="dcterms:W3CDTF">2026-05-07T16:23:00Z</dcterms:created>
  <dcterms:modified xsi:type="dcterms:W3CDTF">2026-08-24T03:51:13Z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wqlLaW5nc29mdCBQREYgdG8gV1BTIDEyMA</vt:lpwstr>
  </property>
  <property fmtid="{D5CDD505-2E9C-101B-9397-08002B2CF9AE}" pid="3" name="Created">
    <vt:filetime>2026-06-17T09:54:17Z</vt:filetime>
  </property>
  <property fmtid="{D5CDD505-2E9C-101B-9397-08002B2CF9AE}" pid="4" name="ICV">
    <vt:lpwstr>5BD478EC6AF540F08321BB56DA13DEA1_13</vt:lpwstr>
  </property>
  <property fmtid="{D5CDD505-2E9C-101B-9397-08002B2CF9AE}" pid="5" name="KSOProductBuildVer">
    <vt:lpwstr>2052-12.1.0.28043</vt:lpwstr>
  </property>
  <property fmtid="{D5CDD505-2E9C-101B-9397-08002B2CF9AE}" pid="6" name="CalculationRule">
    <vt:i4>0</vt:i4>
  </property>
</Properties>
</file>